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c\Documents\Hemus\Jeugdcommissie\Midden NL competitie\"/>
    </mc:Choice>
  </mc:AlternateContent>
  <xr:revisionPtr revIDLastSave="0" documentId="13_ncr:1_{2A7F435C-4C36-4D46-A33F-F1AC94F822B8}" xr6:coauthVersionLast="47" xr6:coauthVersionMax="47" xr10:uidLastSave="{00000000-0000-0000-0000-000000000000}"/>
  <bookViews>
    <workbookView xWindow="-108" yWindow="-108" windowWidth="23256" windowHeight="12456" xr2:uid="{F4FBEE49-02A4-4224-A6BE-5E91D8880E51}"/>
  </bookViews>
  <sheets>
    <sheet name="Rekensheet" sheetId="1" r:id="rId1"/>
    <sheet name="Masterdata" sheetId="3" r:id="rId2"/>
  </sheets>
  <definedNames>
    <definedName name="_xlnm._FilterDatabase" localSheetId="0" hidden="1">Rekensheet!$B$10:$AP$27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20" i="1" l="1"/>
  <c r="F20" i="1" s="1"/>
  <c r="AL20" i="1"/>
  <c r="D20" i="1" s="1"/>
  <c r="AH20" i="1"/>
  <c r="AG20" i="1"/>
  <c r="AF20" i="1"/>
  <c r="AE20" i="1"/>
  <c r="AD20" i="1"/>
  <c r="AC20" i="1"/>
  <c r="AB20" i="1"/>
  <c r="AA20" i="1"/>
  <c r="Z20" i="1"/>
  <c r="Y20" i="1"/>
  <c r="I20" i="1" s="1"/>
  <c r="AP37" i="1"/>
  <c r="AL37" i="1"/>
  <c r="AH37" i="1"/>
  <c r="AG37" i="1"/>
  <c r="AF37" i="1"/>
  <c r="AE37" i="1"/>
  <c r="AD37" i="1"/>
  <c r="AC37" i="1"/>
  <c r="AB37" i="1"/>
  <c r="AA37" i="1"/>
  <c r="Z37" i="1"/>
  <c r="Y37" i="1"/>
  <c r="I37" i="1" s="1"/>
  <c r="Y51" i="1"/>
  <c r="I51" i="1" s="1"/>
  <c r="Z51" i="1"/>
  <c r="AA51" i="1"/>
  <c r="AB51" i="1"/>
  <c r="AC51" i="1"/>
  <c r="AD51" i="1"/>
  <c r="AE51" i="1"/>
  <c r="AF51" i="1"/>
  <c r="AG51" i="1"/>
  <c r="AH51" i="1"/>
  <c r="AP57" i="1"/>
  <c r="AL57" i="1"/>
  <c r="AP56" i="1"/>
  <c r="AL56" i="1"/>
  <c r="AP55" i="1"/>
  <c r="AL55" i="1"/>
  <c r="AP54" i="1"/>
  <c r="AL54" i="1"/>
  <c r="AP53" i="1"/>
  <c r="AL53" i="1"/>
  <c r="AP52" i="1"/>
  <c r="AL52" i="1"/>
  <c r="AP33" i="1"/>
  <c r="AL33" i="1"/>
  <c r="AH33" i="1"/>
  <c r="AG33" i="1"/>
  <c r="AF33" i="1"/>
  <c r="AE33" i="1"/>
  <c r="AD33" i="1"/>
  <c r="AC33" i="1"/>
  <c r="AB33" i="1"/>
  <c r="AA33" i="1"/>
  <c r="Z33" i="1"/>
  <c r="Y33" i="1"/>
  <c r="I33" i="1" s="1"/>
  <c r="AP15" i="1"/>
  <c r="F15" i="1" s="1"/>
  <c r="AL15" i="1"/>
  <c r="D15" i="1" s="1"/>
  <c r="AH15" i="1"/>
  <c r="AG15" i="1"/>
  <c r="AF15" i="1"/>
  <c r="AE15" i="1"/>
  <c r="AD15" i="1"/>
  <c r="AC15" i="1"/>
  <c r="AB15" i="1"/>
  <c r="AA15" i="1"/>
  <c r="Z15" i="1"/>
  <c r="Y15" i="1"/>
  <c r="I15" i="1" s="1"/>
  <c r="AP24" i="1"/>
  <c r="F24" i="1" s="1"/>
  <c r="AL24" i="1"/>
  <c r="D24" i="1" s="1"/>
  <c r="AH24" i="1"/>
  <c r="AG24" i="1"/>
  <c r="AF24" i="1"/>
  <c r="AE24" i="1"/>
  <c r="AD24" i="1"/>
  <c r="AC24" i="1"/>
  <c r="AB24" i="1"/>
  <c r="AA24" i="1"/>
  <c r="Z24" i="1"/>
  <c r="Y24" i="1"/>
  <c r="I24" i="1" s="1"/>
  <c r="AP43" i="1"/>
  <c r="AL43" i="1"/>
  <c r="AH43" i="1"/>
  <c r="AG43" i="1"/>
  <c r="AF43" i="1"/>
  <c r="AE43" i="1"/>
  <c r="AD43" i="1"/>
  <c r="AC43" i="1"/>
  <c r="AB43" i="1"/>
  <c r="AA43" i="1"/>
  <c r="Z43" i="1"/>
  <c r="Y43" i="1"/>
  <c r="I43" i="1" s="1"/>
  <c r="AP21" i="1"/>
  <c r="F21" i="1" s="1"/>
  <c r="AL21" i="1"/>
  <c r="D21" i="1" s="1"/>
  <c r="AH21" i="1"/>
  <c r="AG21" i="1"/>
  <c r="AF21" i="1"/>
  <c r="AE21" i="1"/>
  <c r="AD21" i="1"/>
  <c r="AC21" i="1"/>
  <c r="AB21" i="1"/>
  <c r="AA21" i="1"/>
  <c r="Z21" i="1"/>
  <c r="Y21" i="1"/>
  <c r="I21" i="1" s="1"/>
  <c r="AP35" i="1"/>
  <c r="AL35" i="1"/>
  <c r="AH35" i="1"/>
  <c r="AG35" i="1"/>
  <c r="AF35" i="1"/>
  <c r="AE35" i="1"/>
  <c r="AD35" i="1"/>
  <c r="AC35" i="1"/>
  <c r="AB35" i="1"/>
  <c r="AA35" i="1"/>
  <c r="Z35" i="1"/>
  <c r="Y35" i="1"/>
  <c r="I35" i="1" s="1"/>
  <c r="AP41" i="1"/>
  <c r="AL41" i="1"/>
  <c r="AH41" i="1"/>
  <c r="AG41" i="1"/>
  <c r="AF41" i="1"/>
  <c r="AE41" i="1"/>
  <c r="AD41" i="1"/>
  <c r="AC41" i="1"/>
  <c r="AB41" i="1"/>
  <c r="AA41" i="1"/>
  <c r="Z41" i="1"/>
  <c r="Y41" i="1"/>
  <c r="I41" i="1" s="1"/>
  <c r="AP23" i="1"/>
  <c r="F23" i="1" s="1"/>
  <c r="AL23" i="1"/>
  <c r="D23" i="1" s="1"/>
  <c r="AH23" i="1"/>
  <c r="AG23" i="1"/>
  <c r="AF23" i="1"/>
  <c r="AE23" i="1"/>
  <c r="AD23" i="1"/>
  <c r="AC23" i="1"/>
  <c r="AB23" i="1"/>
  <c r="AA23" i="1"/>
  <c r="Z23" i="1"/>
  <c r="Y23" i="1"/>
  <c r="I23" i="1" s="1"/>
  <c r="AP38" i="1"/>
  <c r="AL38" i="1"/>
  <c r="AH38" i="1"/>
  <c r="AG38" i="1"/>
  <c r="AF38" i="1"/>
  <c r="AE38" i="1"/>
  <c r="AD38" i="1"/>
  <c r="AC38" i="1"/>
  <c r="AB38" i="1"/>
  <c r="AA38" i="1"/>
  <c r="Z38" i="1"/>
  <c r="Y38" i="1"/>
  <c r="I38" i="1" s="1"/>
  <c r="AP16" i="1"/>
  <c r="F16" i="1" s="1"/>
  <c r="AL16" i="1"/>
  <c r="D16" i="1" s="1"/>
  <c r="AH16" i="1"/>
  <c r="AG16" i="1"/>
  <c r="AF16" i="1"/>
  <c r="AE16" i="1"/>
  <c r="AD16" i="1"/>
  <c r="AC16" i="1"/>
  <c r="AB16" i="1"/>
  <c r="AA16" i="1"/>
  <c r="Z16" i="1"/>
  <c r="Y16" i="1"/>
  <c r="I16" i="1" s="1"/>
  <c r="AP19" i="1"/>
  <c r="F19" i="1" s="1"/>
  <c r="AL19" i="1"/>
  <c r="D19" i="1" s="1"/>
  <c r="AH19" i="1"/>
  <c r="AG19" i="1"/>
  <c r="AF19" i="1"/>
  <c r="AE19" i="1"/>
  <c r="AD19" i="1"/>
  <c r="AC19" i="1"/>
  <c r="AB19" i="1"/>
  <c r="AA19" i="1"/>
  <c r="Z19" i="1"/>
  <c r="Y19" i="1"/>
  <c r="I19" i="1" s="1"/>
  <c r="Y48" i="1"/>
  <c r="I48" i="1" s="1"/>
  <c r="Z48" i="1"/>
  <c r="AA48" i="1"/>
  <c r="AB48" i="1"/>
  <c r="AC48" i="1"/>
  <c r="AD48" i="1"/>
  <c r="AE48" i="1"/>
  <c r="AF48" i="1"/>
  <c r="AG48" i="1"/>
  <c r="AH48" i="1"/>
  <c r="AL48" i="1"/>
  <c r="AP48" i="1"/>
  <c r="X20" i="1" l="1"/>
  <c r="H20" i="1" s="1"/>
  <c r="L20" i="1" s="1"/>
  <c r="X37" i="1"/>
  <c r="H37" i="1" s="1"/>
  <c r="L37" i="1" s="1"/>
  <c r="X51" i="1"/>
  <c r="H51" i="1" s="1"/>
  <c r="K51" i="1" s="1"/>
  <c r="X16" i="1"/>
  <c r="H16" i="1" s="1"/>
  <c r="X23" i="1"/>
  <c r="H23" i="1" s="1"/>
  <c r="X35" i="1"/>
  <c r="H35" i="1" s="1"/>
  <c r="X43" i="1"/>
  <c r="H43" i="1" s="1"/>
  <c r="X41" i="1"/>
  <c r="H41" i="1" s="1"/>
  <c r="X21" i="1"/>
  <c r="H21" i="1" s="1"/>
  <c r="X24" i="1"/>
  <c r="H24" i="1" s="1"/>
  <c r="X15" i="1"/>
  <c r="H15" i="1" s="1"/>
  <c r="X19" i="1"/>
  <c r="H19" i="1" s="1"/>
  <c r="X33" i="1"/>
  <c r="H33" i="1" s="1"/>
  <c r="X38" i="1"/>
  <c r="H38" i="1" s="1"/>
  <c r="X48" i="1"/>
  <c r="H48" i="1" s="1"/>
  <c r="K48" i="1" s="1"/>
  <c r="AP44" i="1"/>
  <c r="AL44" i="1"/>
  <c r="AH44" i="1"/>
  <c r="AG44" i="1"/>
  <c r="AF44" i="1"/>
  <c r="AE44" i="1"/>
  <c r="AD44" i="1"/>
  <c r="AC44" i="1"/>
  <c r="AB44" i="1"/>
  <c r="AA44" i="1"/>
  <c r="Z44" i="1"/>
  <c r="Y44" i="1"/>
  <c r="I44" i="1" s="1"/>
  <c r="AP34" i="1"/>
  <c r="AP32" i="1"/>
  <c r="AP45" i="1"/>
  <c r="AP46" i="1"/>
  <c r="AP27" i="1"/>
  <c r="F27" i="1" s="1"/>
  <c r="AP51" i="1"/>
  <c r="AP11" i="1"/>
  <c r="F11" i="1" s="1"/>
  <c r="AP29" i="1"/>
  <c r="AP49" i="1"/>
  <c r="AP26" i="1"/>
  <c r="F26" i="1" s="1"/>
  <c r="AP22" i="1"/>
  <c r="F22" i="1" s="1"/>
  <c r="AP47" i="1"/>
  <c r="AP17" i="1"/>
  <c r="F17" i="1" s="1"/>
  <c r="AP31" i="1"/>
  <c r="AP28" i="1"/>
  <c r="AP42" i="1"/>
  <c r="AP50" i="1"/>
  <c r="AP36" i="1"/>
  <c r="AP39" i="1"/>
  <c r="AP13" i="1"/>
  <c r="F13" i="1" s="1"/>
  <c r="AP12" i="1"/>
  <c r="F12" i="1" s="1"/>
  <c r="AP40" i="1"/>
  <c r="AP30" i="1"/>
  <c r="AP25" i="1"/>
  <c r="F25" i="1" s="1"/>
  <c r="AP14" i="1"/>
  <c r="F14" i="1" s="1"/>
  <c r="AP18" i="1"/>
  <c r="F18" i="1" s="1"/>
  <c r="AL32" i="1"/>
  <c r="AH32" i="1"/>
  <c r="AG32" i="1"/>
  <c r="AF32" i="1"/>
  <c r="AE32" i="1"/>
  <c r="AD32" i="1"/>
  <c r="AC32" i="1"/>
  <c r="AB32" i="1"/>
  <c r="AA32" i="1"/>
  <c r="Z32" i="1"/>
  <c r="Y32" i="1"/>
  <c r="I32" i="1" s="1"/>
  <c r="AL45" i="1"/>
  <c r="AH45" i="1"/>
  <c r="AG45" i="1"/>
  <c r="AF45" i="1"/>
  <c r="AE45" i="1"/>
  <c r="AD45" i="1"/>
  <c r="AC45" i="1"/>
  <c r="AB45" i="1"/>
  <c r="AA45" i="1"/>
  <c r="Z45" i="1"/>
  <c r="Y45" i="1"/>
  <c r="I45" i="1" s="1"/>
  <c r="AL46" i="1"/>
  <c r="AH46" i="1"/>
  <c r="AG46" i="1"/>
  <c r="AF46" i="1"/>
  <c r="AE46" i="1"/>
  <c r="AD46" i="1"/>
  <c r="AC46" i="1"/>
  <c r="AB46" i="1"/>
  <c r="AA46" i="1"/>
  <c r="Z46" i="1"/>
  <c r="Y46" i="1"/>
  <c r="I46" i="1" s="1"/>
  <c r="AL34" i="1"/>
  <c r="AH34" i="1"/>
  <c r="AG34" i="1"/>
  <c r="AF34" i="1"/>
  <c r="AE34" i="1"/>
  <c r="AD34" i="1"/>
  <c r="AC34" i="1"/>
  <c r="AB34" i="1"/>
  <c r="AA34" i="1"/>
  <c r="Z34" i="1"/>
  <c r="Y34" i="1"/>
  <c r="I34" i="1" s="1"/>
  <c r="AL27" i="1"/>
  <c r="D27" i="1" s="1"/>
  <c r="AH27" i="1"/>
  <c r="AG27" i="1"/>
  <c r="AF27" i="1"/>
  <c r="AE27" i="1"/>
  <c r="AD27" i="1"/>
  <c r="AC27" i="1"/>
  <c r="AB27" i="1"/>
  <c r="AA27" i="1"/>
  <c r="Z27" i="1"/>
  <c r="Y27" i="1"/>
  <c r="I27" i="1" s="1"/>
  <c r="AL51" i="1"/>
  <c r="AL11" i="1"/>
  <c r="D11" i="1" s="1"/>
  <c r="AH11" i="1"/>
  <c r="AG11" i="1"/>
  <c r="AF11" i="1"/>
  <c r="AE11" i="1"/>
  <c r="AD11" i="1"/>
  <c r="AC11" i="1"/>
  <c r="AB11" i="1"/>
  <c r="AA11" i="1"/>
  <c r="Z11" i="1"/>
  <c r="Y11" i="1"/>
  <c r="I11" i="1" s="1"/>
  <c r="AL29" i="1"/>
  <c r="AH29" i="1"/>
  <c r="AG29" i="1"/>
  <c r="AF29" i="1"/>
  <c r="AE29" i="1"/>
  <c r="AD29" i="1"/>
  <c r="AC29" i="1"/>
  <c r="AB29" i="1"/>
  <c r="AA29" i="1"/>
  <c r="Z29" i="1"/>
  <c r="Y29" i="1"/>
  <c r="I29" i="1" s="1"/>
  <c r="AL49" i="1"/>
  <c r="AH49" i="1"/>
  <c r="AG49" i="1"/>
  <c r="AF49" i="1"/>
  <c r="AE49" i="1"/>
  <c r="AD49" i="1"/>
  <c r="AC49" i="1"/>
  <c r="AB49" i="1"/>
  <c r="AA49" i="1"/>
  <c r="Z49" i="1"/>
  <c r="Y49" i="1"/>
  <c r="I49" i="1" s="1"/>
  <c r="AL50" i="1"/>
  <c r="AL42" i="1"/>
  <c r="AL28" i="1"/>
  <c r="AL31" i="1"/>
  <c r="AL17" i="1"/>
  <c r="D17" i="1" s="1"/>
  <c r="AL47" i="1"/>
  <c r="AL22" i="1"/>
  <c r="D22" i="1" s="1"/>
  <c r="AL26" i="1"/>
  <c r="D26" i="1" s="1"/>
  <c r="AE14" i="1"/>
  <c r="AF14" i="1"/>
  <c r="AG14" i="1"/>
  <c r="AH14" i="1"/>
  <c r="AE25" i="1"/>
  <c r="AF25" i="1"/>
  <c r="AG25" i="1"/>
  <c r="AH25" i="1"/>
  <c r="AE30" i="1"/>
  <c r="AF30" i="1"/>
  <c r="AG30" i="1"/>
  <c r="AH30" i="1"/>
  <c r="AE40" i="1"/>
  <c r="AF40" i="1"/>
  <c r="AG40" i="1"/>
  <c r="AH40" i="1"/>
  <c r="AE12" i="1"/>
  <c r="AF12" i="1"/>
  <c r="AG12" i="1"/>
  <c r="AH12" i="1"/>
  <c r="AE13" i="1"/>
  <c r="AF13" i="1"/>
  <c r="AG13" i="1"/>
  <c r="AH13" i="1"/>
  <c r="AE39" i="1"/>
  <c r="AF39" i="1"/>
  <c r="AG39" i="1"/>
  <c r="AH39" i="1"/>
  <c r="AE36" i="1"/>
  <c r="AF36" i="1"/>
  <c r="AG36" i="1"/>
  <c r="AH36" i="1"/>
  <c r="AE50" i="1"/>
  <c r="AF50" i="1"/>
  <c r="AG50" i="1"/>
  <c r="AH50" i="1"/>
  <c r="AE42" i="1"/>
  <c r="AF42" i="1"/>
  <c r="AG42" i="1"/>
  <c r="AH42" i="1"/>
  <c r="AE28" i="1"/>
  <c r="AF28" i="1"/>
  <c r="AG28" i="1"/>
  <c r="AH28" i="1"/>
  <c r="AE31" i="1"/>
  <c r="AF31" i="1"/>
  <c r="AG31" i="1"/>
  <c r="AH31" i="1"/>
  <c r="AE17" i="1"/>
  <c r="AF17" i="1"/>
  <c r="AG17" i="1"/>
  <c r="AH17" i="1"/>
  <c r="AE47" i="1"/>
  <c r="AF47" i="1"/>
  <c r="AG47" i="1"/>
  <c r="AH47" i="1"/>
  <c r="AE22" i="1"/>
  <c r="AF22" i="1"/>
  <c r="AG22" i="1"/>
  <c r="AH22" i="1"/>
  <c r="AE26" i="1"/>
  <c r="AF26" i="1"/>
  <c r="AG26" i="1"/>
  <c r="AH26" i="1"/>
  <c r="AE18" i="1"/>
  <c r="AF18" i="1"/>
  <c r="AG18" i="1"/>
  <c r="AH18" i="1"/>
  <c r="Z14" i="1"/>
  <c r="Z25" i="1"/>
  <c r="Z30" i="1"/>
  <c r="Z40" i="1"/>
  <c r="Z12" i="1"/>
  <c r="Z13" i="1"/>
  <c r="Z39" i="1"/>
  <c r="Z36" i="1"/>
  <c r="Z50" i="1"/>
  <c r="Z42" i="1"/>
  <c r="Z28" i="1"/>
  <c r="Z31" i="1"/>
  <c r="Z17" i="1"/>
  <c r="Z47" i="1"/>
  <c r="Z22" i="1"/>
  <c r="Z26" i="1"/>
  <c r="Z18" i="1"/>
  <c r="K20" i="1" l="1"/>
  <c r="M20" i="1" s="1"/>
  <c r="K37" i="1"/>
  <c r="M37" i="1" s="1"/>
  <c r="L51" i="1"/>
  <c r="M51" i="1" s="1"/>
  <c r="K33" i="1"/>
  <c r="L33" i="1"/>
  <c r="K24" i="1"/>
  <c r="L24" i="1"/>
  <c r="L15" i="1"/>
  <c r="K15" i="1"/>
  <c r="K38" i="1"/>
  <c r="L38" i="1"/>
  <c r="K19" i="1"/>
  <c r="L19" i="1"/>
  <c r="K21" i="1"/>
  <c r="L21" i="1"/>
  <c r="L43" i="1"/>
  <c r="K43" i="1"/>
  <c r="L23" i="1"/>
  <c r="K23" i="1"/>
  <c r="K41" i="1"/>
  <c r="L41" i="1"/>
  <c r="L35" i="1"/>
  <c r="K35" i="1"/>
  <c r="L16" i="1"/>
  <c r="K16" i="1"/>
  <c r="L48" i="1"/>
  <c r="M48" i="1" s="1"/>
  <c r="X44" i="1"/>
  <c r="H44" i="1" s="1"/>
  <c r="L44" i="1" s="1"/>
  <c r="X27" i="1"/>
  <c r="H27" i="1" s="1"/>
  <c r="L27" i="1" s="1"/>
  <c r="X34" i="1"/>
  <c r="H34" i="1" s="1"/>
  <c r="X11" i="1"/>
  <c r="H11" i="1" s="1"/>
  <c r="K11" i="1" s="1"/>
  <c r="X49" i="1"/>
  <c r="H49" i="1" s="1"/>
  <c r="L49" i="1" s="1"/>
  <c r="X29" i="1"/>
  <c r="H29" i="1" s="1"/>
  <c r="K29" i="1" s="1"/>
  <c r="X32" i="1"/>
  <c r="H32" i="1" s="1"/>
  <c r="X46" i="1"/>
  <c r="H46" i="1" s="1"/>
  <c r="X45" i="1"/>
  <c r="H45" i="1" s="1"/>
  <c r="AL14" i="1"/>
  <c r="D14" i="1" s="1"/>
  <c r="AL25" i="1"/>
  <c r="D25" i="1" s="1"/>
  <c r="AL30" i="1"/>
  <c r="AL40" i="1"/>
  <c r="AL12" i="1"/>
  <c r="D12" i="1" s="1"/>
  <c r="AL13" i="1"/>
  <c r="D13" i="1" s="1"/>
  <c r="AL39" i="1"/>
  <c r="AL36" i="1"/>
  <c r="AL18" i="1"/>
  <c r="D18" i="1" s="1"/>
  <c r="Y14" i="1"/>
  <c r="I14" i="1" s="1"/>
  <c r="Y25" i="1"/>
  <c r="I25" i="1" s="1"/>
  <c r="Y30" i="1"/>
  <c r="I30" i="1" s="1"/>
  <c r="Y40" i="1"/>
  <c r="I40" i="1" s="1"/>
  <c r="Y12" i="1"/>
  <c r="I12" i="1" s="1"/>
  <c r="Y13" i="1"/>
  <c r="I13" i="1" s="1"/>
  <c r="Y39" i="1"/>
  <c r="I39" i="1" s="1"/>
  <c r="Y36" i="1"/>
  <c r="I36" i="1" s="1"/>
  <c r="Y50" i="1"/>
  <c r="I50" i="1" s="1"/>
  <c r="Y42" i="1"/>
  <c r="I42" i="1" s="1"/>
  <c r="Y28" i="1"/>
  <c r="I28" i="1" s="1"/>
  <c r="Y31" i="1"/>
  <c r="I31" i="1" s="1"/>
  <c r="Y17" i="1"/>
  <c r="I17" i="1" s="1"/>
  <c r="Y47" i="1"/>
  <c r="I47" i="1" s="1"/>
  <c r="Y22" i="1"/>
  <c r="I22" i="1" s="1"/>
  <c r="Y26" i="1"/>
  <c r="I26" i="1" s="1"/>
  <c r="Y18" i="1"/>
  <c r="I18" i="1" s="1"/>
  <c r="AA42" i="1"/>
  <c r="AB42" i="1"/>
  <c r="AC42" i="1"/>
  <c r="AD42" i="1"/>
  <c r="AA28" i="1"/>
  <c r="AB28" i="1"/>
  <c r="AC28" i="1"/>
  <c r="AD28" i="1"/>
  <c r="AA31" i="1"/>
  <c r="AB31" i="1"/>
  <c r="AC31" i="1"/>
  <c r="AD31" i="1"/>
  <c r="AA17" i="1"/>
  <c r="AB17" i="1"/>
  <c r="AC17" i="1"/>
  <c r="AD17" i="1"/>
  <c r="AA47" i="1"/>
  <c r="AB47" i="1"/>
  <c r="AC47" i="1"/>
  <c r="AD47" i="1"/>
  <c r="AA22" i="1"/>
  <c r="AB22" i="1"/>
  <c r="AC22" i="1"/>
  <c r="AD22" i="1"/>
  <c r="AA26" i="1"/>
  <c r="AB26" i="1"/>
  <c r="AC26" i="1"/>
  <c r="AD26" i="1"/>
  <c r="AB18" i="1"/>
  <c r="AC18" i="1"/>
  <c r="AD18" i="1"/>
  <c r="AB14" i="1"/>
  <c r="AC14" i="1"/>
  <c r="AD14" i="1"/>
  <c r="AB25" i="1"/>
  <c r="AC25" i="1"/>
  <c r="AD25" i="1"/>
  <c r="AB30" i="1"/>
  <c r="AC30" i="1"/>
  <c r="AD30" i="1"/>
  <c r="AB40" i="1"/>
  <c r="AC40" i="1"/>
  <c r="AD40" i="1"/>
  <c r="AB12" i="1"/>
  <c r="AC12" i="1"/>
  <c r="AD12" i="1"/>
  <c r="AB13" i="1"/>
  <c r="AC13" i="1"/>
  <c r="AD13" i="1"/>
  <c r="AB39" i="1"/>
  <c r="AC39" i="1"/>
  <c r="AD39" i="1"/>
  <c r="AB36" i="1"/>
  <c r="AC36" i="1"/>
  <c r="AD36" i="1"/>
  <c r="AB50" i="1"/>
  <c r="AC50" i="1"/>
  <c r="AD50" i="1"/>
  <c r="AA14" i="1"/>
  <c r="AA25" i="1"/>
  <c r="AA30" i="1"/>
  <c r="AA40" i="1"/>
  <c r="AA12" i="1"/>
  <c r="AA13" i="1"/>
  <c r="AA39" i="1"/>
  <c r="AA36" i="1"/>
  <c r="AA50" i="1"/>
  <c r="AA18" i="1"/>
  <c r="K49" i="1" l="1"/>
  <c r="K27" i="1"/>
  <c r="M27" i="1" s="1"/>
  <c r="M16" i="1"/>
  <c r="M35" i="1"/>
  <c r="M23" i="1"/>
  <c r="M43" i="1"/>
  <c r="M15" i="1"/>
  <c r="M24" i="1"/>
  <c r="M33" i="1"/>
  <c r="L46" i="1"/>
  <c r="K46" i="1"/>
  <c r="K45" i="1"/>
  <c r="L45" i="1"/>
  <c r="L32" i="1"/>
  <c r="K32" i="1"/>
  <c r="M41" i="1"/>
  <c r="M21" i="1"/>
  <c r="M19" i="1"/>
  <c r="M38" i="1"/>
  <c r="K34" i="1"/>
  <c r="L34" i="1"/>
  <c r="L29" i="1"/>
  <c r="M29" i="1" s="1"/>
  <c r="K44" i="1"/>
  <c r="M44" i="1" s="1"/>
  <c r="L11" i="1"/>
  <c r="M11" i="1" s="1"/>
  <c r="X50" i="1"/>
  <c r="H50" i="1" s="1"/>
  <c r="L50" i="1" s="1"/>
  <c r="X39" i="1"/>
  <c r="H39" i="1" s="1"/>
  <c r="L39" i="1" s="1"/>
  <c r="X40" i="1"/>
  <c r="H40" i="1" s="1"/>
  <c r="X36" i="1"/>
  <c r="H36" i="1" s="1"/>
  <c r="L36" i="1" s="1"/>
  <c r="X12" i="1"/>
  <c r="H12" i="1" s="1"/>
  <c r="X30" i="1"/>
  <c r="H30" i="1" s="1"/>
  <c r="X14" i="1"/>
  <c r="H14" i="1" s="1"/>
  <c r="X13" i="1"/>
  <c r="H13" i="1" s="1"/>
  <c r="X25" i="1"/>
  <c r="H25" i="1" s="1"/>
  <c r="M49" i="1"/>
  <c r="X18" i="1"/>
  <c r="H18" i="1" s="1"/>
  <c r="X26" i="1"/>
  <c r="H26" i="1" s="1"/>
  <c r="X22" i="1"/>
  <c r="H22" i="1" s="1"/>
  <c r="X47" i="1"/>
  <c r="H47" i="1" s="1"/>
  <c r="L47" i="1" s="1"/>
  <c r="X17" i="1"/>
  <c r="H17" i="1" s="1"/>
  <c r="L17" i="1" s="1"/>
  <c r="X31" i="1"/>
  <c r="H31" i="1" s="1"/>
  <c r="L31" i="1" s="1"/>
  <c r="X28" i="1"/>
  <c r="H28" i="1" s="1"/>
  <c r="L28" i="1" s="1"/>
  <c r="X42" i="1"/>
  <c r="H42" i="1" s="1"/>
  <c r="L42" i="1" s="1"/>
  <c r="M32" i="1" l="1"/>
  <c r="M46" i="1"/>
  <c r="M45" i="1"/>
  <c r="M34" i="1"/>
  <c r="K17" i="1"/>
  <c r="M17" i="1" s="1"/>
  <c r="L22" i="1"/>
  <c r="K22" i="1"/>
  <c r="L14" i="1"/>
  <c r="K14" i="1"/>
  <c r="L18" i="1"/>
  <c r="K18" i="1"/>
  <c r="K42" i="1"/>
  <c r="M42" i="1" s="1"/>
  <c r="K28" i="1"/>
  <c r="M28" i="1" s="1"/>
  <c r="K47" i="1"/>
  <c r="M47" i="1" s="1"/>
  <c r="K31" i="1"/>
  <c r="M31" i="1" s="1"/>
  <c r="K25" i="1"/>
  <c r="L25" i="1"/>
  <c r="K13" i="1"/>
  <c r="L13" i="1"/>
  <c r="K12" i="1"/>
  <c r="L12" i="1"/>
  <c r="K36" i="1"/>
  <c r="K40" i="1"/>
  <c r="L40" i="1"/>
  <c r="K39" i="1"/>
  <c r="K30" i="1"/>
  <c r="L30" i="1"/>
  <c r="K50" i="1"/>
  <c r="L26" i="1"/>
  <c r="K26" i="1"/>
  <c r="M36" i="1" l="1"/>
  <c r="M22" i="1"/>
  <c r="M50" i="1"/>
  <c r="M26" i="1"/>
  <c r="M40" i="1" l="1"/>
  <c r="M39" i="1"/>
  <c r="M13" i="1"/>
  <c r="M12" i="1"/>
  <c r="M30" i="1"/>
  <c r="M25" i="1" l="1"/>
  <c r="M14" i="1"/>
  <c r="M18" i="1"/>
</calcChain>
</file>

<file path=xl/sharedStrings.xml><?xml version="1.0" encoding="utf-8"?>
<sst xmlns="http://schemas.openxmlformats.org/spreadsheetml/2006/main" count="189" uniqueCount="133">
  <si>
    <t xml:space="preserve">VERENIGING: </t>
  </si>
  <si>
    <t>DATUM:</t>
  </si>
  <si>
    <t>Hemus</t>
  </si>
  <si>
    <t>Afstand</t>
  </si>
  <si>
    <t>Geroeide tijd:</t>
  </si>
  <si>
    <t>omgerekende tijd heat 1</t>
  </si>
  <si>
    <t>omgerekende tijd heat 2</t>
  </si>
  <si>
    <t>J16</t>
  </si>
  <si>
    <t>M14</t>
  </si>
  <si>
    <t>J14</t>
  </si>
  <si>
    <t>Boottype</t>
  </si>
  <si>
    <t>4x+</t>
  </si>
  <si>
    <t>Categorie roeiers</t>
  </si>
  <si>
    <t>M12</t>
  </si>
  <si>
    <t>M13</t>
  </si>
  <si>
    <t>M10</t>
  </si>
  <si>
    <t>M11</t>
  </si>
  <si>
    <t>M15</t>
  </si>
  <si>
    <t>M16</t>
  </si>
  <si>
    <t>M17</t>
  </si>
  <si>
    <t>M18</t>
  </si>
  <si>
    <t>J10</t>
  </si>
  <si>
    <t>J11</t>
  </si>
  <si>
    <t>J12</t>
  </si>
  <si>
    <t>J13</t>
  </si>
  <si>
    <t>J15</t>
  </si>
  <si>
    <t>J17</t>
  </si>
  <si>
    <t>J18</t>
  </si>
  <si>
    <t>C2x</t>
  </si>
  <si>
    <t>C2x+</t>
  </si>
  <si>
    <t>C4x+</t>
  </si>
  <si>
    <t>1x</t>
  </si>
  <si>
    <t>2x</t>
  </si>
  <si>
    <t>man</t>
  </si>
  <si>
    <t>vrouw</t>
  </si>
  <si>
    <t>19-20</t>
  </si>
  <si>
    <t>21-23</t>
  </si>
  <si>
    <t>24-27</t>
  </si>
  <si>
    <t>28-36</t>
  </si>
  <si>
    <t>37-43</t>
  </si>
  <si>
    <t>44-50</t>
  </si>
  <si>
    <t>51-55</t>
  </si>
  <si>
    <t>56-60</t>
  </si>
  <si>
    <t>61-65</t>
  </si>
  <si>
    <t>66-70</t>
  </si>
  <si>
    <t>71-75</t>
  </si>
  <si>
    <t>76-80</t>
  </si>
  <si>
    <t>81-85</t>
  </si>
  <si>
    <t>leeftijds klasse</t>
  </si>
  <si>
    <t>8+</t>
  </si>
  <si>
    <t>8x+</t>
  </si>
  <si>
    <t>4x</t>
  </si>
  <si>
    <t>4+</t>
  </si>
  <si>
    <t>4-</t>
  </si>
  <si>
    <t>2+</t>
  </si>
  <si>
    <t>2-</t>
  </si>
  <si>
    <t>C4+</t>
  </si>
  <si>
    <t>C4x</t>
  </si>
  <si>
    <t>Zee4</t>
  </si>
  <si>
    <t>C3x+</t>
  </si>
  <si>
    <t>C3x</t>
  </si>
  <si>
    <t>C2+</t>
  </si>
  <si>
    <t>C1x</t>
  </si>
  <si>
    <t>W2x+</t>
  </si>
  <si>
    <t>Leeftijd + geslacht van de roeiers</t>
  </si>
  <si>
    <t>Totaal leeftijds correctie</t>
  </si>
  <si>
    <t>Correctie factor boottype</t>
  </si>
  <si>
    <t>Uitslag: Gecorrigeerd en omgerekend naar 500m</t>
  </si>
  <si>
    <t>Aantal roeiers</t>
  </si>
  <si>
    <t>Correctiefactor per roeier</t>
  </si>
  <si>
    <t>Boot factor</t>
  </si>
  <si>
    <t>Boot type</t>
  </si>
  <si>
    <t>Roeier factor</t>
  </si>
  <si>
    <t>Boot correctie</t>
  </si>
  <si>
    <t>TOTAAL TIJD</t>
  </si>
  <si>
    <t>Correctie factoren RV De Maas</t>
  </si>
  <si>
    <t>Leeftijden</t>
  </si>
  <si>
    <t>Boten</t>
  </si>
  <si>
    <t>Hemus correctiefactoren</t>
  </si>
  <si>
    <t>Starttijd</t>
  </si>
  <si>
    <t>Finishtijd</t>
  </si>
  <si>
    <t>Rekenhulp voor berekenen geroeide tijden:</t>
  </si>
  <si>
    <t>Heat 1 - 
Geroeide tijd</t>
  </si>
  <si>
    <t>Heat 2 - 
Geroeide tijd</t>
  </si>
  <si>
    <t>M19</t>
  </si>
  <si>
    <t>J19</t>
  </si>
  <si>
    <t>Heat 1
(kort)
(Tot 14 jaar)</t>
  </si>
  <si>
    <t>m15</t>
  </si>
  <si>
    <t>Heat 1
LANG</t>
  </si>
  <si>
    <t>Junioren competitie  -  Midden-NL</t>
  </si>
  <si>
    <t>Heat 2
KORT</t>
  </si>
  <si>
    <t>Rugnr.</t>
  </si>
  <si>
    <t>Roeiers:</t>
  </si>
  <si>
    <t>Correctie factor J/M &amp; leeftijd</t>
  </si>
  <si>
    <t>Neo, Saar</t>
  </si>
  <si>
    <t>j11</t>
  </si>
  <si>
    <t>m13</t>
  </si>
  <si>
    <t>Isabel, Lilia</t>
  </si>
  <si>
    <t>m14</t>
  </si>
  <si>
    <t>Naut, Antoni</t>
  </si>
  <si>
    <t>j17</t>
  </si>
  <si>
    <t>Orion, Joep, Ole, Lenne</t>
  </si>
  <si>
    <t>j12</t>
  </si>
  <si>
    <t>j13</t>
  </si>
  <si>
    <t>Laura, Tamar, Vera, Guusje</t>
  </si>
  <si>
    <t>m12</t>
  </si>
  <si>
    <t>m10</t>
  </si>
  <si>
    <t>j16</t>
  </si>
  <si>
    <t>Björn, Alvaro</t>
  </si>
  <si>
    <t>j14</t>
  </si>
  <si>
    <t>Feyou, Hendrik, Meike, Mas</t>
  </si>
  <si>
    <t>Fenia</t>
  </si>
  <si>
    <t>m17</t>
  </si>
  <si>
    <t>Olivier, Tio</t>
  </si>
  <si>
    <t>j18</t>
  </si>
  <si>
    <t>c2x+</t>
  </si>
  <si>
    <t>Marit, Anna</t>
  </si>
  <si>
    <t>m19</t>
  </si>
  <si>
    <t>m18</t>
  </si>
  <si>
    <t>Leonieke</t>
  </si>
  <si>
    <t>Sophia, Kirsten</t>
  </si>
  <si>
    <t>m16</t>
  </si>
  <si>
    <t>Niels, Synora</t>
  </si>
  <si>
    <t>Victor, Bruun</t>
  </si>
  <si>
    <t>Levi, Johan</t>
  </si>
  <si>
    <t>Kyra, Julia, Emma, Marie-Julie</t>
  </si>
  <si>
    <t>Nadia, Wietze, Thobias, Roos</t>
  </si>
  <si>
    <t>j19</t>
  </si>
  <si>
    <t>Viking</t>
  </si>
  <si>
    <t>Pampus</t>
  </si>
  <si>
    <t>Weesp</t>
  </si>
  <si>
    <t>Eem/VADA</t>
  </si>
  <si>
    <t>Eem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</si>
</sst>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mm:ss.0;@"/>
    <numFmt numFmtId="165" formatCode="_ * #,##0.000_ ;_ * \-#,##0.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6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>
      <alignment horizontal="left" vertical="top" wrapText="1"/>
    </xf>
    <xf numFmtId="164" fontId="0" fillId="0" borderId="0" xfId="0" applyNumberFormat="1"/>
    <xf numFmtId="0" fontId="4" fillId="0" borderId="0" xfId="0" applyFont="1"/>
    <xf numFmtId="164" fontId="4" fillId="0" borderId="0" xfId="0" applyNumberFormat="1" applyFont="1"/>
    <xf numFmtId="164" fontId="0" fillId="0" borderId="0" xfId="0" applyNumberFormat="1" applyAlignment="1">
      <alignment horizontal="right"/>
    </xf>
    <xf numFmtId="14" fontId="5" fillId="0" borderId="0" xfId="0" applyNumberFormat="1" applyFont="1"/>
    <xf numFmtId="164" fontId="0" fillId="0" borderId="0" xfId="0" applyNumberFormat="1" applyAlignment="1">
      <alignment horizontal="left"/>
    </xf>
    <xf numFmtId="0" fontId="8" fillId="0" borderId="0" xfId="0" applyFont="1"/>
    <xf numFmtId="16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43" fontId="0" fillId="0" borderId="0" xfId="1" applyFont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0" xfId="1" applyNumberFormat="1" applyFont="1"/>
    <xf numFmtId="0" fontId="0" fillId="3" borderId="0" xfId="0" applyFill="1"/>
    <xf numFmtId="0" fontId="0" fillId="3" borderId="1" xfId="0" applyFill="1" applyBorder="1" applyAlignment="1">
      <alignment horizontal="center"/>
    </xf>
    <xf numFmtId="0" fontId="7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2" fontId="7" fillId="0" borderId="1" xfId="0" applyNumberFormat="1" applyFont="1" applyBorder="1" applyAlignment="1">
      <alignment horizontal="center"/>
    </xf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164" fontId="1" fillId="5" borderId="6" xfId="0" applyNumberFormat="1" applyFont="1" applyFill="1" applyBorder="1" applyAlignment="1">
      <alignment horizontal="center"/>
    </xf>
    <xf numFmtId="164" fontId="1" fillId="5" borderId="0" xfId="0" applyNumberFormat="1" applyFont="1" applyFill="1" applyAlignment="1">
      <alignment horizontal="center"/>
    </xf>
    <xf numFmtId="164" fontId="10" fillId="4" borderId="8" xfId="0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3" xfId="0" applyBorder="1"/>
    <xf numFmtId="0" fontId="0" fillId="3" borderId="14" xfId="0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2" fillId="0" borderId="0" xfId="0" applyFont="1" applyAlignment="1">
      <alignment horizontal="center" vertical="center" wrapText="1"/>
    </xf>
    <xf numFmtId="164" fontId="10" fillId="4" borderId="15" xfId="0" applyNumberFormat="1" applyFont="1" applyFill="1" applyBorder="1" applyAlignment="1">
      <alignment horizontal="center"/>
    </xf>
    <xf numFmtId="164" fontId="13" fillId="0" borderId="1" xfId="0" applyNumberFormat="1" applyFont="1" applyBorder="1" applyAlignment="1">
      <alignment horizontal="center" vertical="center" wrapText="1"/>
    </xf>
    <xf numFmtId="164" fontId="13" fillId="0" borderId="14" xfId="0" applyNumberFormat="1" applyFont="1" applyBorder="1" applyAlignment="1">
      <alignment horizontal="center" vertical="center" wrapText="1"/>
    </xf>
    <xf numFmtId="164" fontId="14" fillId="0" borderId="8" xfId="0" applyNumberFormat="1" applyFont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1" fillId="5" borderId="19" xfId="0" applyNumberFormat="1" applyFont="1" applyFill="1" applyBorder="1" applyAlignment="1">
      <alignment horizontal="center"/>
    </xf>
    <xf numFmtId="164" fontId="1" fillId="5" borderId="12" xfId="0" applyNumberFormat="1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/>
    <xf numFmtId="14" fontId="17" fillId="3" borderId="0" xfId="0" applyNumberFormat="1" applyFont="1" applyFill="1"/>
    <xf numFmtId="0" fontId="15" fillId="0" borderId="16" xfId="0" applyFont="1" applyBorder="1" applyAlignment="1">
      <alignment horizontal="center" wrapText="1"/>
    </xf>
    <xf numFmtId="47" fontId="0" fillId="0" borderId="0" xfId="0" applyNumberFormat="1"/>
    <xf numFmtId="0" fontId="0" fillId="3" borderId="20" xfId="0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0" borderId="6" xfId="0" applyBorder="1"/>
    <xf numFmtId="164" fontId="1" fillId="5" borderId="9" xfId="0" applyNumberFormat="1" applyFont="1" applyFill="1" applyBorder="1" applyAlignment="1">
      <alignment horizontal="center"/>
    </xf>
    <xf numFmtId="164" fontId="1" fillId="5" borderId="10" xfId="0" applyNumberFormat="1" applyFont="1" applyFill="1" applyBorder="1" applyAlignment="1">
      <alignment horizontal="center"/>
    </xf>
    <xf numFmtId="164" fontId="10" fillId="4" borderId="25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right" vertical="top" wrapText="1"/>
    </xf>
    <xf numFmtId="47" fontId="6" fillId="0" borderId="1" xfId="0" applyNumberFormat="1" applyFont="1" applyBorder="1" applyAlignment="1">
      <alignment horizontal="center"/>
    </xf>
    <xf numFmtId="0" fontId="0" fillId="3" borderId="0" xfId="0" applyFill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3" borderId="0" xfId="0" applyFill="1" applyAlignment="1">
      <alignment horizontal="left"/>
    </xf>
    <xf numFmtId="164" fontId="13" fillId="0" borderId="6" xfId="0" applyNumberFormat="1" applyFont="1" applyBorder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0" fontId="0" fillId="0" borderId="7" xfId="0" applyBorder="1"/>
    <xf numFmtId="0" fontId="0" fillId="0" borderId="22" xfId="0" applyBorder="1"/>
    <xf numFmtId="0" fontId="0" fillId="0" borderId="0" xfId="0" applyAlignment="1">
      <alignment horizontal="center" vertical="center" wrapText="1"/>
    </xf>
    <xf numFmtId="0" fontId="15" fillId="0" borderId="21" xfId="0" applyFont="1" applyBorder="1" applyAlignment="1">
      <alignment horizontal="center" wrapText="1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66675</xdr:rowOff>
    </xdr:from>
    <xdr:to>
      <xdr:col>3</xdr:col>
      <xdr:colOff>564651</xdr:colOff>
      <xdr:row>1</xdr:row>
      <xdr:rowOff>295275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5E82B2BF-C189-450B-9340-C28DB2807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6675"/>
          <a:ext cx="2189963" cy="1504950"/>
        </a:xfrm>
        <a:prstGeom prst="rect">
          <a:avLst/>
        </a:prstGeom>
      </xdr:spPr>
    </xdr:pic>
    <xdr:clientData/>
  </xdr:twoCellAnchor>
  <xdr:twoCellAnchor>
    <xdr:from>
      <xdr:col>35</xdr:col>
      <xdr:colOff>180975</xdr:colOff>
      <xdr:row>3</xdr:row>
      <xdr:rowOff>142875</xdr:rowOff>
    </xdr:from>
    <xdr:to>
      <xdr:col>35</xdr:col>
      <xdr:colOff>457200</xdr:colOff>
      <xdr:row>5</xdr:row>
      <xdr:rowOff>114300</xdr:rowOff>
    </xdr:to>
    <xdr:sp macro="" textlink="">
      <xdr:nvSpPr>
        <xdr:cNvPr id="9" name="Pijl: omlaag 8">
          <a:extLst>
            <a:ext uri="{FF2B5EF4-FFF2-40B4-BE49-F238E27FC236}">
              <a16:creationId xmlns:a16="http://schemas.microsoft.com/office/drawing/2014/main" id="{A0B64104-442E-45FA-9F0E-9361D517C0E5}"/>
            </a:ext>
          </a:extLst>
        </xdr:cNvPr>
        <xdr:cNvSpPr/>
      </xdr:nvSpPr>
      <xdr:spPr>
        <a:xfrm>
          <a:off x="12830175" y="2114550"/>
          <a:ext cx="276225" cy="409575"/>
        </a:xfrm>
        <a:prstGeom prst="down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36</xdr:col>
      <xdr:colOff>190500</xdr:colOff>
      <xdr:row>3</xdr:row>
      <xdr:rowOff>142875</xdr:rowOff>
    </xdr:from>
    <xdr:to>
      <xdr:col>36</xdr:col>
      <xdr:colOff>466725</xdr:colOff>
      <xdr:row>5</xdr:row>
      <xdr:rowOff>114300</xdr:rowOff>
    </xdr:to>
    <xdr:sp macro="" textlink="">
      <xdr:nvSpPr>
        <xdr:cNvPr id="10" name="Pijl: omlaag 9">
          <a:extLst>
            <a:ext uri="{FF2B5EF4-FFF2-40B4-BE49-F238E27FC236}">
              <a16:creationId xmlns:a16="http://schemas.microsoft.com/office/drawing/2014/main" id="{EB2459E5-0C05-4194-A049-D277AE39A07E}"/>
            </a:ext>
          </a:extLst>
        </xdr:cNvPr>
        <xdr:cNvSpPr/>
      </xdr:nvSpPr>
      <xdr:spPr>
        <a:xfrm>
          <a:off x="13449300" y="2114550"/>
          <a:ext cx="276225" cy="409575"/>
        </a:xfrm>
        <a:prstGeom prst="down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39</xdr:col>
      <xdr:colOff>190500</xdr:colOff>
      <xdr:row>3</xdr:row>
      <xdr:rowOff>152400</xdr:rowOff>
    </xdr:from>
    <xdr:to>
      <xdr:col>39</xdr:col>
      <xdr:colOff>466725</xdr:colOff>
      <xdr:row>5</xdr:row>
      <xdr:rowOff>123825</xdr:rowOff>
    </xdr:to>
    <xdr:sp macro="" textlink="">
      <xdr:nvSpPr>
        <xdr:cNvPr id="11" name="Pijl: omlaag 10">
          <a:extLst>
            <a:ext uri="{FF2B5EF4-FFF2-40B4-BE49-F238E27FC236}">
              <a16:creationId xmlns:a16="http://schemas.microsoft.com/office/drawing/2014/main" id="{F11F079D-9D0B-483C-ACD6-ABB46F96BCA0}"/>
            </a:ext>
          </a:extLst>
        </xdr:cNvPr>
        <xdr:cNvSpPr/>
      </xdr:nvSpPr>
      <xdr:spPr>
        <a:xfrm>
          <a:off x="15763875" y="2124075"/>
          <a:ext cx="276225" cy="409575"/>
        </a:xfrm>
        <a:prstGeom prst="down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40</xdr:col>
      <xdr:colOff>200025</xdr:colOff>
      <xdr:row>3</xdr:row>
      <xdr:rowOff>152400</xdr:rowOff>
    </xdr:from>
    <xdr:to>
      <xdr:col>40</xdr:col>
      <xdr:colOff>476250</xdr:colOff>
      <xdr:row>5</xdr:row>
      <xdr:rowOff>123825</xdr:rowOff>
    </xdr:to>
    <xdr:sp macro="" textlink="">
      <xdr:nvSpPr>
        <xdr:cNvPr id="12" name="Pijl: omlaag 11">
          <a:extLst>
            <a:ext uri="{FF2B5EF4-FFF2-40B4-BE49-F238E27FC236}">
              <a16:creationId xmlns:a16="http://schemas.microsoft.com/office/drawing/2014/main" id="{BF502564-A6AF-4A0A-B350-54A6DBEAD026}"/>
            </a:ext>
          </a:extLst>
        </xdr:cNvPr>
        <xdr:cNvSpPr/>
      </xdr:nvSpPr>
      <xdr:spPr>
        <a:xfrm>
          <a:off x="16383000" y="2124075"/>
          <a:ext cx="276225" cy="409575"/>
        </a:xfrm>
        <a:prstGeom prst="down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2</xdr:row>
      <xdr:rowOff>38100</xdr:rowOff>
    </xdr:from>
    <xdr:to>
      <xdr:col>16</xdr:col>
      <xdr:colOff>456839</xdr:colOff>
      <xdr:row>23</xdr:row>
      <xdr:rowOff>9029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527B929-0710-4675-AC58-721485513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4725" y="533400"/>
          <a:ext cx="2885714" cy="3971429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21</xdr:col>
      <xdr:colOff>85409</xdr:colOff>
      <xdr:row>26</xdr:row>
      <xdr:rowOff>104190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B3A4C24-4323-4DBE-910C-159BCBD5B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63200" y="495300"/>
          <a:ext cx="2523809" cy="46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D79C8-F910-4C3C-B82B-600F3FEF24E2}">
  <sheetPr>
    <pageSetUpPr fitToPage="1"/>
  </sheetPr>
  <dimension ref="A1:AQ57"/>
  <sheetViews>
    <sheetView showGridLines="0" tabSelected="1" topLeftCell="A10" zoomScale="110" zoomScaleNormal="110" workbookViewId="0">
      <selection activeCell="A17" sqref="A17"/>
    </sheetView>
  </sheetViews>
  <sheetFormatPr defaultRowHeight="14.4" outlineLevelRow="1" outlineLevelCol="1" x14ac:dyDescent="0.3"/>
  <cols>
    <col min="1" max="1" width="10.109375" bestFit="1" customWidth="1"/>
    <col min="2" max="2" width="7.77734375" style="13" bestFit="1" customWidth="1"/>
    <col min="3" max="3" width="25.6640625" customWidth="1"/>
    <col min="4" max="4" width="13.109375" customWidth="1"/>
    <col min="5" max="5" width="11" hidden="1" customWidth="1"/>
    <col min="6" max="6" width="11" customWidth="1"/>
    <col min="7" max="7" width="3" customWidth="1"/>
    <col min="8" max="9" width="10" style="2" customWidth="1"/>
    <col min="10" max="10" width="3" style="2" customWidth="1"/>
    <col min="11" max="13" width="12.33203125" style="2" customWidth="1"/>
    <col min="14" max="14" width="4" customWidth="1"/>
    <col min="15" max="18" width="7.88671875" customWidth="1"/>
    <col min="19" max="22" width="7.88671875" hidden="1" customWidth="1" outlineLevel="1"/>
    <col min="23" max="23" width="8.88671875" customWidth="1" collapsed="1"/>
    <col min="24" max="25" width="7.88671875" hidden="1" customWidth="1" outlineLevel="1"/>
    <col min="26" max="26" width="9.109375" style="13" hidden="1" customWidth="1" outlineLevel="1"/>
    <col min="27" max="34" width="9.109375" hidden="1" customWidth="1" outlineLevel="1"/>
    <col min="35" max="35" width="2.88671875" customWidth="1" collapsed="1"/>
    <col min="36" max="37" width="9.109375" hidden="1" customWidth="1" outlineLevel="1"/>
    <col min="38" max="38" width="16.44140625" hidden="1" customWidth="1" outlineLevel="1"/>
    <col min="39" max="41" width="9.109375" hidden="1" customWidth="1" outlineLevel="1"/>
    <col min="42" max="42" width="16.44140625" hidden="1" customWidth="1" outlineLevel="1"/>
    <col min="43" max="43" width="9.109375" customWidth="1" collapsed="1"/>
    <col min="44" max="45" width="9.109375" customWidth="1"/>
  </cols>
  <sheetData>
    <row r="1" spans="1:42" ht="100.5" customHeight="1" x14ac:dyDescent="0.65">
      <c r="J1" s="57" t="s">
        <v>89</v>
      </c>
    </row>
    <row r="2" spans="1:42" ht="33.6" x14ac:dyDescent="0.65">
      <c r="C2" s="8"/>
      <c r="D2" s="3"/>
      <c r="I2" s="6"/>
      <c r="J2" s="6"/>
    </row>
    <row r="3" spans="1:42" ht="21" x14ac:dyDescent="0.4">
      <c r="C3" s="7" t="s">
        <v>1</v>
      </c>
      <c r="D3" s="51">
        <v>45031</v>
      </c>
      <c r="E3" s="4"/>
      <c r="H3" s="5"/>
      <c r="I3" s="6"/>
      <c r="J3" s="6"/>
    </row>
    <row r="4" spans="1:42" ht="21" x14ac:dyDescent="0.4">
      <c r="C4" s="7" t="s">
        <v>0</v>
      </c>
      <c r="D4" s="58" t="s">
        <v>2</v>
      </c>
      <c r="E4" s="4"/>
      <c r="H4" s="5"/>
      <c r="I4" s="6"/>
      <c r="J4" s="6"/>
      <c r="AL4">
        <v>6</v>
      </c>
    </row>
    <row r="5" spans="1:42" ht="13.5" customHeight="1" thickBot="1" x14ac:dyDescent="0.35">
      <c r="H5" s="5"/>
    </row>
    <row r="6" spans="1:42" ht="13.5" customHeight="1" thickBot="1" x14ac:dyDescent="0.45">
      <c r="D6" s="3"/>
      <c r="H6" s="5"/>
      <c r="K6" s="23"/>
      <c r="L6" s="24"/>
      <c r="M6" s="25"/>
    </row>
    <row r="7" spans="1:42" s="1" customFormat="1" ht="45" customHeight="1" x14ac:dyDescent="0.3">
      <c r="B7" s="10"/>
      <c r="D7" s="9" t="s">
        <v>88</v>
      </c>
      <c r="E7" s="9" t="s">
        <v>86</v>
      </c>
      <c r="F7" s="9" t="s">
        <v>90</v>
      </c>
      <c r="G7"/>
      <c r="H7" s="9" t="s">
        <v>93</v>
      </c>
      <c r="I7" s="9" t="s">
        <v>66</v>
      </c>
      <c r="J7" s="9"/>
      <c r="K7" s="86" t="s">
        <v>67</v>
      </c>
      <c r="L7" s="87"/>
      <c r="M7" s="88"/>
      <c r="O7" s="89" t="s">
        <v>64</v>
      </c>
      <c r="P7" s="90"/>
      <c r="Q7" s="90"/>
      <c r="R7" s="90"/>
      <c r="S7" s="90"/>
      <c r="T7" s="90"/>
      <c r="U7" s="90"/>
      <c r="V7" s="91"/>
      <c r="W7" s="55" t="s">
        <v>10</v>
      </c>
      <c r="X7"/>
      <c r="Z7" s="10"/>
      <c r="AI7" s="26"/>
    </row>
    <row r="8" spans="1:42" s="1" customFormat="1" ht="15" thickBot="1" x14ac:dyDescent="0.35">
      <c r="B8" s="10"/>
      <c r="C8" s="69" t="s">
        <v>3</v>
      </c>
      <c r="D8" s="72">
        <v>1000</v>
      </c>
      <c r="E8" s="72">
        <v>500</v>
      </c>
      <c r="F8" s="72">
        <v>500</v>
      </c>
      <c r="G8"/>
      <c r="H8" s="5"/>
      <c r="K8" s="26"/>
      <c r="M8" s="27"/>
      <c r="O8" s="26"/>
      <c r="V8" s="27"/>
      <c r="W8" s="56"/>
      <c r="X8" s="85" t="s">
        <v>65</v>
      </c>
      <c r="Y8" s="85" t="s">
        <v>73</v>
      </c>
      <c r="Z8" s="10"/>
      <c r="AI8" s="26"/>
      <c r="AJ8" s="49" t="s">
        <v>81</v>
      </c>
      <c r="AN8" s="49" t="s">
        <v>81</v>
      </c>
    </row>
    <row r="9" spans="1:42" ht="32.25" customHeight="1" thickBot="1" x14ac:dyDescent="0.35">
      <c r="B9" s="74" t="s">
        <v>91</v>
      </c>
      <c r="C9" s="73" t="s">
        <v>92</v>
      </c>
      <c r="D9" s="84" t="s">
        <v>4</v>
      </c>
      <c r="E9" s="84"/>
      <c r="F9" s="84"/>
      <c r="H9" s="5"/>
      <c r="K9" s="40" t="s">
        <v>5</v>
      </c>
      <c r="L9" s="39" t="s">
        <v>6</v>
      </c>
      <c r="M9" s="41" t="s">
        <v>74</v>
      </c>
      <c r="O9" s="34"/>
      <c r="P9" s="35"/>
      <c r="Q9" s="35"/>
      <c r="R9" s="35"/>
      <c r="S9" s="35"/>
      <c r="T9" s="35"/>
      <c r="U9" s="35"/>
      <c r="V9" s="36"/>
      <c r="W9" s="32"/>
      <c r="X9" s="85"/>
      <c r="Y9" s="85"/>
      <c r="Z9" s="12" t="s">
        <v>68</v>
      </c>
      <c r="AA9" s="82" t="s">
        <v>69</v>
      </c>
      <c r="AB9" s="83"/>
      <c r="AC9" s="83"/>
      <c r="AD9" s="83"/>
      <c r="AE9" s="83"/>
      <c r="AF9" s="83"/>
      <c r="AG9" s="83"/>
      <c r="AH9" s="83"/>
      <c r="AI9" s="64"/>
      <c r="AJ9" s="50" t="s">
        <v>79</v>
      </c>
      <c r="AK9" s="50" t="s">
        <v>80</v>
      </c>
      <c r="AL9" s="52" t="s">
        <v>82</v>
      </c>
      <c r="AN9" s="50" t="s">
        <v>79</v>
      </c>
      <c r="AO9" s="50" t="s">
        <v>80</v>
      </c>
      <c r="AP9" s="52" t="s">
        <v>83</v>
      </c>
    </row>
    <row r="10" spans="1:42" ht="4.8" customHeight="1" thickBot="1" x14ac:dyDescent="0.35">
      <c r="B10" s="74"/>
      <c r="C10" s="73"/>
      <c r="D10" s="68"/>
      <c r="E10" s="68"/>
      <c r="F10" s="68"/>
      <c r="H10" s="5"/>
      <c r="K10" s="76"/>
      <c r="L10" s="77"/>
      <c r="M10" s="41"/>
      <c r="O10" s="64"/>
      <c r="V10" s="78"/>
      <c r="W10" s="79"/>
      <c r="X10" s="12"/>
      <c r="Y10" s="12"/>
      <c r="Z10" s="12"/>
      <c r="AA10" s="80"/>
      <c r="AB10" s="80"/>
      <c r="AC10" s="80"/>
      <c r="AD10" s="80"/>
      <c r="AE10" s="80"/>
      <c r="AF10" s="80"/>
      <c r="AG10" s="80"/>
      <c r="AH10" s="80"/>
      <c r="AI10" s="64"/>
      <c r="AJ10" s="50"/>
      <c r="AK10" s="50"/>
      <c r="AL10" s="81"/>
      <c r="AN10" s="50"/>
      <c r="AO10" s="50"/>
      <c r="AP10" s="81"/>
    </row>
    <row r="11" spans="1:42" ht="22.5" customHeight="1" x14ac:dyDescent="0.3">
      <c r="A11" t="s">
        <v>2</v>
      </c>
      <c r="B11" s="71">
        <v>6</v>
      </c>
      <c r="C11" s="18" t="s">
        <v>124</v>
      </c>
      <c r="D11" s="70">
        <f t="shared" ref="D11:D27" si="0">AL11</f>
        <v>2.6341435185185114E-3</v>
      </c>
      <c r="E11" s="70"/>
      <c r="F11" s="70">
        <f t="shared" ref="F11:F27" si="1">AP11</f>
        <v>1.3280092592592579E-3</v>
      </c>
      <c r="H11" s="22">
        <f t="shared" ref="H11:H27" si="2">X11</f>
        <v>0.95099999999999996</v>
      </c>
      <c r="I11" s="22">
        <f t="shared" ref="I11:I27" si="3">Y11</f>
        <v>1.0825</v>
      </c>
      <c r="J11" s="20"/>
      <c r="K11" s="28">
        <f t="shared" ref="K11:K27" si="4">IFERROR((500/$D$8*D11+500/$E$8*E11)*H11*I11,"")</f>
        <v>1.3558694006076352E-3</v>
      </c>
      <c r="L11" s="29">
        <f t="shared" ref="L11:L27" si="5">IFERROR(500/$F$8*F11*H11*I11,"")</f>
        <v>1.3671290920138875E-3</v>
      </c>
      <c r="M11" s="30">
        <f t="shared" ref="M11:M27" si="6">SUM(K11:L11)</f>
        <v>2.7229984926215225E-3</v>
      </c>
      <c r="O11" s="33" t="s">
        <v>107</v>
      </c>
      <c r="P11" s="19" t="s">
        <v>100</v>
      </c>
      <c r="Q11" s="19"/>
      <c r="R11" s="19"/>
      <c r="S11" s="42"/>
      <c r="T11" s="42"/>
      <c r="U11" s="42"/>
      <c r="V11" s="59"/>
      <c r="W11" s="54" t="s">
        <v>32</v>
      </c>
      <c r="X11" s="11">
        <f t="shared" ref="X11:X27" si="7">SUM(AA11:AH11)/Z11</f>
        <v>0.95099999999999996</v>
      </c>
      <c r="Y11" s="21">
        <f>VLOOKUP(W11,Masterdata!$E:$F,2,0)</f>
        <v>1.0825</v>
      </c>
      <c r="Z11" s="13">
        <f t="shared" ref="Z11:Z27" si="8">COUNTA(O11:V11)</f>
        <v>2</v>
      </c>
      <c r="AA11">
        <f>IFERROR(VLOOKUP(O11,Masterdata!$B:$C,2,0),0)</f>
        <v>0.94499999999999995</v>
      </c>
      <c r="AB11">
        <f>IFERROR(VLOOKUP(P11,Masterdata!$B:$C,2,0),0)</f>
        <v>0.95699999999999996</v>
      </c>
      <c r="AC11">
        <f>IFERROR(VLOOKUP(Q11,Masterdata!$B:$C,2,0),0)</f>
        <v>0</v>
      </c>
      <c r="AD11">
        <f>IFERROR(VLOOKUP(R11,Masterdata!$B:$C,2,0),0)</f>
        <v>0</v>
      </c>
      <c r="AE11">
        <f>IFERROR(VLOOKUP(S11,Masterdata!$B:$C,2,0),0)</f>
        <v>0</v>
      </c>
      <c r="AF11">
        <f>IFERROR(VLOOKUP(T11,Masterdata!$B:$C,2,0),0)</f>
        <v>0</v>
      </c>
      <c r="AG11">
        <f>IFERROR(VLOOKUP(U11,Masterdata!$B:$C,2,0),0)</f>
        <v>0</v>
      </c>
      <c r="AH11">
        <f>IFERROR(VLOOKUP(V11,Masterdata!$B:$C,2,0),0)</f>
        <v>0</v>
      </c>
      <c r="AI11" s="64"/>
      <c r="AJ11" s="45">
        <v>4.1691319444444451E-2</v>
      </c>
      <c r="AK11" s="46">
        <v>4.4325462962962962E-2</v>
      </c>
      <c r="AL11" s="47">
        <f t="shared" ref="AL11:AL27" si="9">AK11-AJ11</f>
        <v>2.6341435185185114E-3</v>
      </c>
      <c r="AN11" s="45">
        <v>7.373773148148148E-2</v>
      </c>
      <c r="AO11" s="46">
        <v>7.5065740740740738E-2</v>
      </c>
      <c r="AP11" s="47">
        <f t="shared" ref="AP11:AP27" si="10">AO11-AN11</f>
        <v>1.3280092592592579E-3</v>
      </c>
    </row>
    <row r="12" spans="1:42" x14ac:dyDescent="0.3">
      <c r="A12" t="s">
        <v>128</v>
      </c>
      <c r="B12" s="71">
        <v>5</v>
      </c>
      <c r="C12" s="18" t="s">
        <v>104</v>
      </c>
      <c r="D12" s="70">
        <f t="shared" si="0"/>
        <v>3.221874999999999E-3</v>
      </c>
      <c r="E12" s="70"/>
      <c r="F12" s="70">
        <f t="shared" si="1"/>
        <v>1.5931712962962974E-3</v>
      </c>
      <c r="H12" s="22">
        <f t="shared" si="2"/>
        <v>0.76</v>
      </c>
      <c r="I12" s="22">
        <f t="shared" si="3"/>
        <v>1.1200000000000001</v>
      </c>
      <c r="J12" s="20"/>
      <c r="K12" s="28">
        <f t="shared" si="4"/>
        <v>1.3712299999999998E-3</v>
      </c>
      <c r="L12" s="29">
        <f t="shared" si="5"/>
        <v>1.3561074074074084E-3</v>
      </c>
      <c r="M12" s="30">
        <f t="shared" si="6"/>
        <v>2.727337407407408E-3</v>
      </c>
      <c r="O12" s="33" t="s">
        <v>105</v>
      </c>
      <c r="P12" s="19" t="s">
        <v>106</v>
      </c>
      <c r="Q12" s="19" t="s">
        <v>105</v>
      </c>
      <c r="R12" s="19" t="s">
        <v>105</v>
      </c>
      <c r="S12" s="19"/>
      <c r="T12" s="19"/>
      <c r="U12" s="19"/>
      <c r="V12" s="60"/>
      <c r="W12" s="31" t="s">
        <v>11</v>
      </c>
      <c r="X12" s="11">
        <f t="shared" si="7"/>
        <v>0.76</v>
      </c>
      <c r="Y12" s="21">
        <f>VLOOKUP(W12,Masterdata!$E:$F,2,0)</f>
        <v>1.1200000000000001</v>
      </c>
      <c r="Z12" s="13">
        <f t="shared" si="8"/>
        <v>4</v>
      </c>
      <c r="AA12">
        <f>IFERROR(VLOOKUP(O12,Masterdata!$B:$C,2,0),0)</f>
        <v>0.77</v>
      </c>
      <c r="AB12">
        <f>IFERROR(VLOOKUP(P12,Masterdata!$B:$C,2,0),0)</f>
        <v>0.73</v>
      </c>
      <c r="AC12">
        <f>IFERROR(VLOOKUP(Q12,Masterdata!$B:$C,2,0),0)</f>
        <v>0.77</v>
      </c>
      <c r="AD12">
        <f>IFERROR(VLOOKUP(R12,Masterdata!$B:$C,2,0),0)</f>
        <v>0.77</v>
      </c>
      <c r="AE12">
        <f>IFERROR(VLOOKUP(S12,Masterdata!$B:$C,2,0),0)</f>
        <v>0</v>
      </c>
      <c r="AF12">
        <f>IFERROR(VLOOKUP(T12,Masterdata!$B:$C,2,0),0)</f>
        <v>0</v>
      </c>
      <c r="AG12">
        <f>IFERROR(VLOOKUP(U12,Masterdata!$B:$C,2,0),0)</f>
        <v>0</v>
      </c>
      <c r="AH12">
        <f>IFERROR(VLOOKUP(V12,Masterdata!$B:$C,2,0),0)</f>
        <v>0</v>
      </c>
      <c r="AI12" s="64"/>
      <c r="AJ12" s="43">
        <v>2.1498495370370369E-2</v>
      </c>
      <c r="AK12" s="44">
        <v>2.4720370370370368E-2</v>
      </c>
      <c r="AL12" s="48">
        <f t="shared" si="9"/>
        <v>3.221874999999999E-3</v>
      </c>
      <c r="AN12" s="43">
        <v>6.3899652777777774E-2</v>
      </c>
      <c r="AO12" s="44">
        <v>6.5492824074074071E-2</v>
      </c>
      <c r="AP12" s="48">
        <f t="shared" si="10"/>
        <v>1.5931712962962974E-3</v>
      </c>
    </row>
    <row r="13" spans="1:42" x14ac:dyDescent="0.3">
      <c r="A13" t="s">
        <v>128</v>
      </c>
      <c r="B13" s="71">
        <v>7</v>
      </c>
      <c r="C13" s="18" t="s">
        <v>108</v>
      </c>
      <c r="D13" s="70">
        <f t="shared" si="0"/>
        <v>2.9570601851851841E-3</v>
      </c>
      <c r="E13" s="70"/>
      <c r="F13" s="70">
        <f t="shared" si="1"/>
        <v>1.4974537037037161E-3</v>
      </c>
      <c r="G13" s="53"/>
      <c r="H13" s="22">
        <f t="shared" si="2"/>
        <v>0.87749999999999995</v>
      </c>
      <c r="I13" s="22">
        <f t="shared" si="3"/>
        <v>1.0825</v>
      </c>
      <c r="J13" s="20"/>
      <c r="K13" s="28">
        <f t="shared" si="4"/>
        <v>1.4044464941406244E-3</v>
      </c>
      <c r="L13" s="29">
        <f t="shared" si="5"/>
        <v>1.4224219140625115E-3</v>
      </c>
      <c r="M13" s="30">
        <f t="shared" si="6"/>
        <v>2.826868408203136E-3</v>
      </c>
      <c r="O13" s="33" t="s">
        <v>103</v>
      </c>
      <c r="P13" s="19" t="s">
        <v>109</v>
      </c>
      <c r="Q13" s="19"/>
      <c r="R13" s="19"/>
      <c r="S13" s="19"/>
      <c r="T13" s="19"/>
      <c r="U13" s="19"/>
      <c r="V13" s="60"/>
      <c r="W13" s="31" t="s">
        <v>32</v>
      </c>
      <c r="X13" s="11">
        <f t="shared" si="7"/>
        <v>0.87749999999999995</v>
      </c>
      <c r="Y13" s="21">
        <f>VLOOKUP(W13,Masterdata!$E:$F,2,0)</f>
        <v>1.0825</v>
      </c>
      <c r="Z13" s="13">
        <f t="shared" si="8"/>
        <v>2</v>
      </c>
      <c r="AA13">
        <f>IFERROR(VLOOKUP(O13,Masterdata!$B:$C,2,0),0)</f>
        <v>0.86399999999999999</v>
      </c>
      <c r="AB13">
        <f>IFERROR(VLOOKUP(P13,Masterdata!$B:$C,2,0),0)</f>
        <v>0.89100000000000001</v>
      </c>
      <c r="AC13">
        <f>IFERROR(VLOOKUP(Q13,Masterdata!$B:$C,2,0),0)</f>
        <v>0</v>
      </c>
      <c r="AD13">
        <f>IFERROR(VLOOKUP(R13,Masterdata!$B:$C,2,0),0)</f>
        <v>0</v>
      </c>
      <c r="AE13">
        <f>IFERROR(VLOOKUP(S13,Masterdata!$B:$C,2,0),0)</f>
        <v>0</v>
      </c>
      <c r="AF13">
        <f>IFERROR(VLOOKUP(T13,Masterdata!$B:$C,2,0),0)</f>
        <v>0</v>
      </c>
      <c r="AG13">
        <f>IFERROR(VLOOKUP(U13,Masterdata!$B:$C,2,0),0)</f>
        <v>0</v>
      </c>
      <c r="AH13">
        <f>IFERROR(VLOOKUP(V13,Masterdata!$B:$C,2,0),0)</f>
        <v>0</v>
      </c>
      <c r="AI13" s="64"/>
      <c r="AJ13" s="43">
        <v>4.203634259259259E-2</v>
      </c>
      <c r="AK13" s="44">
        <v>4.4993402777777775E-2</v>
      </c>
      <c r="AL13" s="48">
        <f t="shared" si="9"/>
        <v>2.9570601851851841E-3</v>
      </c>
      <c r="AN13" s="43">
        <v>7.7037962962962961E-2</v>
      </c>
      <c r="AO13" s="44">
        <v>7.8535416666666677E-2</v>
      </c>
      <c r="AP13" s="48">
        <f t="shared" si="10"/>
        <v>1.4974537037037161E-3</v>
      </c>
    </row>
    <row r="14" spans="1:42" x14ac:dyDescent="0.3">
      <c r="A14" t="s">
        <v>132</v>
      </c>
      <c r="B14" s="71">
        <v>9</v>
      </c>
      <c r="C14" s="18" t="s">
        <v>111</v>
      </c>
      <c r="D14" s="70">
        <f t="shared" si="0"/>
        <v>3.2800925925925914E-3</v>
      </c>
      <c r="E14" s="70"/>
      <c r="F14" s="70">
        <f t="shared" si="1"/>
        <v>1.6509259259259307E-3</v>
      </c>
      <c r="H14" s="22">
        <f t="shared" si="2"/>
        <v>0.86099999999999999</v>
      </c>
      <c r="I14" s="22">
        <f t="shared" si="3"/>
        <v>1</v>
      </c>
      <c r="J14" s="20"/>
      <c r="K14" s="28">
        <f t="shared" si="4"/>
        <v>1.4120798611111105E-3</v>
      </c>
      <c r="L14" s="29">
        <f t="shared" si="5"/>
        <v>1.4214472222222262E-3</v>
      </c>
      <c r="M14" s="30">
        <f t="shared" si="6"/>
        <v>2.8335270833333365E-3</v>
      </c>
      <c r="O14" s="33" t="s">
        <v>112</v>
      </c>
      <c r="P14" s="19"/>
      <c r="Q14" s="19"/>
      <c r="R14" s="19"/>
      <c r="S14" s="19"/>
      <c r="T14" s="19"/>
      <c r="U14" s="19"/>
      <c r="V14" s="60"/>
      <c r="W14" s="31" t="s">
        <v>31</v>
      </c>
      <c r="X14" s="11">
        <f t="shared" si="7"/>
        <v>0.86099999999999999</v>
      </c>
      <c r="Y14" s="21">
        <f>VLOOKUP(W14,Masterdata!$E:$F,2,0)</f>
        <v>1</v>
      </c>
      <c r="Z14" s="13">
        <f t="shared" si="8"/>
        <v>1</v>
      </c>
      <c r="AA14">
        <f>IFERROR(VLOOKUP(O14,Masterdata!$B:$C,2,0),0)</f>
        <v>0.86099999999999999</v>
      </c>
      <c r="AB14">
        <f>IFERROR(VLOOKUP(P14,Masterdata!$B:$C,2,0),0)</f>
        <v>0</v>
      </c>
      <c r="AC14">
        <f>IFERROR(VLOOKUP(Q14,Masterdata!$B:$C,2,0),0)</f>
        <v>0</v>
      </c>
      <c r="AD14">
        <f>IFERROR(VLOOKUP(R14,Masterdata!$B:$C,2,0),0)</f>
        <v>0</v>
      </c>
      <c r="AE14">
        <f>IFERROR(VLOOKUP(S14,Masterdata!$B:$C,2,0),0)</f>
        <v>0</v>
      </c>
      <c r="AF14">
        <f>IFERROR(VLOOKUP(T14,Masterdata!$B:$C,2,0),0)</f>
        <v>0</v>
      </c>
      <c r="AG14">
        <f>IFERROR(VLOOKUP(U14,Masterdata!$B:$C,2,0),0)</f>
        <v>0</v>
      </c>
      <c r="AH14">
        <f>IFERROR(VLOOKUP(V14,Masterdata!$B:$C,2,0),0)</f>
        <v>0</v>
      </c>
      <c r="AI14" s="64"/>
      <c r="AJ14" s="43">
        <v>4.0692824074074076E-2</v>
      </c>
      <c r="AK14" s="44">
        <v>4.3972916666666667E-2</v>
      </c>
      <c r="AL14" s="48">
        <f t="shared" si="9"/>
        <v>3.2800925925925914E-3</v>
      </c>
      <c r="AN14" s="43">
        <v>7.8849537037037037E-2</v>
      </c>
      <c r="AO14" s="44">
        <v>8.0500462962962968E-2</v>
      </c>
      <c r="AP14" s="48">
        <f t="shared" si="10"/>
        <v>1.6509259259259307E-3</v>
      </c>
    </row>
    <row r="15" spans="1:42" x14ac:dyDescent="0.3">
      <c r="A15" t="s">
        <v>2</v>
      </c>
      <c r="B15" s="71">
        <v>12</v>
      </c>
      <c r="C15" s="18" t="s">
        <v>119</v>
      </c>
      <c r="D15" s="70">
        <f t="shared" si="0"/>
        <v>3.2810185185185164E-3</v>
      </c>
      <c r="E15" s="70"/>
      <c r="F15" s="70">
        <f t="shared" si="1"/>
        <v>1.6174768518518595E-3</v>
      </c>
      <c r="H15" s="22">
        <f t="shared" si="2"/>
        <v>0.871</v>
      </c>
      <c r="I15" s="22">
        <f t="shared" si="3"/>
        <v>1</v>
      </c>
      <c r="J15" s="20"/>
      <c r="K15" s="28">
        <f t="shared" si="4"/>
        <v>1.428883564814814E-3</v>
      </c>
      <c r="L15" s="29">
        <f t="shared" si="5"/>
        <v>1.4088223379629696E-3</v>
      </c>
      <c r="M15" s="30">
        <f t="shared" si="6"/>
        <v>2.8377059027777833E-3</v>
      </c>
      <c r="O15" s="33" t="s">
        <v>118</v>
      </c>
      <c r="P15" s="19"/>
      <c r="Q15" s="19"/>
      <c r="R15" s="19"/>
      <c r="S15" s="19"/>
      <c r="T15" s="19"/>
      <c r="U15" s="19"/>
      <c r="V15" s="60"/>
      <c r="W15" s="31" t="s">
        <v>31</v>
      </c>
      <c r="X15" s="11">
        <f t="shared" si="7"/>
        <v>0.871</v>
      </c>
      <c r="Y15" s="21">
        <f>VLOOKUP(W15,Masterdata!$E:$F,2,0)</f>
        <v>1</v>
      </c>
      <c r="Z15" s="13">
        <f t="shared" si="8"/>
        <v>1</v>
      </c>
      <c r="AA15">
        <f>IFERROR(VLOOKUP(O15,Masterdata!$B:$C,2,0),0)</f>
        <v>0.871</v>
      </c>
      <c r="AB15">
        <f>IFERROR(VLOOKUP(P15,Masterdata!$B:$C,2,0),0)</f>
        <v>0</v>
      </c>
      <c r="AC15">
        <f>IFERROR(VLOOKUP(Q15,Masterdata!$B:$C,2,0),0)</f>
        <v>0</v>
      </c>
      <c r="AD15">
        <f>IFERROR(VLOOKUP(R15,Masterdata!$B:$C,2,0),0)</f>
        <v>0</v>
      </c>
      <c r="AE15">
        <f>IFERROR(VLOOKUP(S15,Masterdata!$B:$C,2,0),0)</f>
        <v>0</v>
      </c>
      <c r="AF15">
        <f>IFERROR(VLOOKUP(T15,Masterdata!$B:$C,2,0),0)</f>
        <v>0</v>
      </c>
      <c r="AG15">
        <f>IFERROR(VLOOKUP(U15,Masterdata!$B:$C,2,0),0)</f>
        <v>0</v>
      </c>
      <c r="AH15">
        <f>IFERROR(VLOOKUP(V15,Masterdata!$B:$C,2,0),0)</f>
        <v>0</v>
      </c>
      <c r="AI15" s="64"/>
      <c r="AJ15" s="43">
        <v>1.6147569444444444E-2</v>
      </c>
      <c r="AK15" s="44">
        <v>1.942858796296296E-2</v>
      </c>
      <c r="AL15" s="48">
        <f t="shared" si="9"/>
        <v>3.2810185185185164E-3</v>
      </c>
      <c r="AN15" s="43">
        <v>6.4558333333333329E-2</v>
      </c>
      <c r="AO15" s="44">
        <v>6.6175810185185188E-2</v>
      </c>
      <c r="AP15" s="48">
        <f t="shared" si="10"/>
        <v>1.6174768518518595E-3</v>
      </c>
    </row>
    <row r="16" spans="1:42" x14ac:dyDescent="0.3">
      <c r="A16" t="s">
        <v>130</v>
      </c>
      <c r="B16" s="71">
        <v>16</v>
      </c>
      <c r="C16" s="18" t="s">
        <v>122</v>
      </c>
      <c r="D16" s="70">
        <f t="shared" si="0"/>
        <v>2.9510416666666747E-3</v>
      </c>
      <c r="E16" s="70"/>
      <c r="F16" s="70">
        <f t="shared" si="1"/>
        <v>1.4648148148148077E-3</v>
      </c>
      <c r="H16" s="22">
        <f t="shared" si="2"/>
        <v>0.90500000000000003</v>
      </c>
      <c r="I16" s="22">
        <f t="shared" si="3"/>
        <v>1.0825</v>
      </c>
      <c r="J16" s="20"/>
      <c r="K16" s="28">
        <f t="shared" si="4"/>
        <v>1.4455124283854208E-3</v>
      </c>
      <c r="L16" s="29">
        <f t="shared" si="5"/>
        <v>1.4350241435185118E-3</v>
      </c>
      <c r="M16" s="30">
        <f t="shared" si="6"/>
        <v>2.8805365719039326E-3</v>
      </c>
      <c r="O16" s="33" t="s">
        <v>127</v>
      </c>
      <c r="P16" s="19" t="s">
        <v>98</v>
      </c>
      <c r="Q16" s="19"/>
      <c r="R16" s="19"/>
      <c r="S16" s="19"/>
      <c r="T16" s="19"/>
      <c r="U16" s="19"/>
      <c r="V16" s="60"/>
      <c r="W16" s="31" t="s">
        <v>32</v>
      </c>
      <c r="X16" s="11">
        <f t="shared" si="7"/>
        <v>0.90500000000000003</v>
      </c>
      <c r="Y16" s="21">
        <f>VLOOKUP(W16,Masterdata!$E:$F,2,0)</f>
        <v>1.0825</v>
      </c>
      <c r="Z16" s="13">
        <f t="shared" si="8"/>
        <v>2</v>
      </c>
      <c r="AA16">
        <f>IFERROR(VLOOKUP(O16,Masterdata!$B:$C,2,0),0)</f>
        <v>1</v>
      </c>
      <c r="AB16">
        <f>IFERROR(VLOOKUP(P16,Masterdata!$B:$C,2,0),0)</f>
        <v>0.81</v>
      </c>
      <c r="AC16">
        <f>IFERROR(VLOOKUP(Q16,Masterdata!$B:$C,2,0),0)</f>
        <v>0</v>
      </c>
      <c r="AD16">
        <f>IFERROR(VLOOKUP(R16,Masterdata!$B:$C,2,0),0)</f>
        <v>0</v>
      </c>
      <c r="AE16">
        <f>IFERROR(VLOOKUP(S16,Masterdata!$B:$C,2,0),0)</f>
        <v>0</v>
      </c>
      <c r="AF16">
        <f>IFERROR(VLOOKUP(T16,Masterdata!$B:$C,2,0),0)</f>
        <v>0</v>
      </c>
      <c r="AG16">
        <f>IFERROR(VLOOKUP(U16,Masterdata!$B:$C,2,0),0)</f>
        <v>0</v>
      </c>
      <c r="AH16">
        <f>IFERROR(VLOOKUP(V16,Masterdata!$B:$C,2,0),0)</f>
        <v>0</v>
      </c>
      <c r="AI16" s="64"/>
      <c r="AJ16" s="43">
        <v>4.3873495370370365E-2</v>
      </c>
      <c r="AK16" s="44">
        <v>4.682453703703704E-2</v>
      </c>
      <c r="AL16" s="48">
        <f t="shared" si="9"/>
        <v>2.9510416666666747E-3</v>
      </c>
      <c r="AN16" s="43">
        <v>7.7191435185185189E-2</v>
      </c>
      <c r="AO16" s="44">
        <v>7.8656249999999997E-2</v>
      </c>
      <c r="AP16" s="48">
        <f t="shared" si="10"/>
        <v>1.4648148148148077E-3</v>
      </c>
    </row>
    <row r="17" spans="1:42" x14ac:dyDescent="0.3">
      <c r="A17" t="s">
        <v>2</v>
      </c>
      <c r="B17" s="71">
        <v>17</v>
      </c>
      <c r="C17" s="18" t="s">
        <v>123</v>
      </c>
      <c r="D17" s="70">
        <f t="shared" si="0"/>
        <v>3.0790509259259261E-3</v>
      </c>
      <c r="E17" s="70"/>
      <c r="F17" s="70">
        <f t="shared" si="1"/>
        <v>1.5518518518518459E-3</v>
      </c>
      <c r="H17" s="22">
        <f t="shared" si="2"/>
        <v>0.87749999999999995</v>
      </c>
      <c r="I17" s="22">
        <f t="shared" si="3"/>
        <v>1.0825</v>
      </c>
      <c r="J17" s="20"/>
      <c r="K17" s="28">
        <f t="shared" si="4"/>
        <v>1.462385615234375E-3</v>
      </c>
      <c r="L17" s="29">
        <f t="shared" si="5"/>
        <v>1.4740943749999942E-3</v>
      </c>
      <c r="M17" s="30">
        <f t="shared" si="6"/>
        <v>2.936479990234369E-3</v>
      </c>
      <c r="O17" s="33" t="s">
        <v>109</v>
      </c>
      <c r="P17" s="19" t="s">
        <v>103</v>
      </c>
      <c r="Q17" s="19"/>
      <c r="R17" s="19"/>
      <c r="S17" s="19"/>
      <c r="T17" s="19"/>
      <c r="U17" s="19"/>
      <c r="V17" s="60"/>
      <c r="W17" s="31" t="s">
        <v>32</v>
      </c>
      <c r="X17" s="11">
        <f t="shared" si="7"/>
        <v>0.87749999999999995</v>
      </c>
      <c r="Y17" s="21">
        <f>VLOOKUP(W17,Masterdata!$E:$F,2,0)</f>
        <v>1.0825</v>
      </c>
      <c r="Z17" s="13">
        <f t="shared" si="8"/>
        <v>2</v>
      </c>
      <c r="AA17">
        <f>IFERROR(VLOOKUP(O17,Masterdata!$B:$C,2,0),0)</f>
        <v>0.89100000000000001</v>
      </c>
      <c r="AB17">
        <f>IFERROR(VLOOKUP(P17,Masterdata!$B:$C,2,0),0)</f>
        <v>0.86399999999999999</v>
      </c>
      <c r="AC17">
        <f>IFERROR(VLOOKUP(Q17,Masterdata!$B:$C,2,0),0)</f>
        <v>0</v>
      </c>
      <c r="AD17">
        <f>IFERROR(VLOOKUP(R17,Masterdata!$B:$C,2,0),0)</f>
        <v>0</v>
      </c>
      <c r="AE17">
        <f>IFERROR(VLOOKUP(S17,Masterdata!$B:$C,2,0),0)</f>
        <v>0</v>
      </c>
      <c r="AF17">
        <f>IFERROR(VLOOKUP(T17,Masterdata!$B:$C,2,0),0)</f>
        <v>0</v>
      </c>
      <c r="AG17">
        <f>IFERROR(VLOOKUP(U17,Masterdata!$B:$C,2,0),0)</f>
        <v>0</v>
      </c>
      <c r="AH17">
        <f>IFERROR(VLOOKUP(V17,Masterdata!$B:$C,2,0),0)</f>
        <v>0</v>
      </c>
      <c r="AI17" s="64"/>
      <c r="AJ17" s="43">
        <v>4.3999537037037038E-2</v>
      </c>
      <c r="AK17" s="44">
        <v>4.7078587962962964E-2</v>
      </c>
      <c r="AL17" s="48">
        <f t="shared" si="9"/>
        <v>3.0790509259259261E-3</v>
      </c>
      <c r="AN17" s="43">
        <v>8.2159259259259265E-2</v>
      </c>
      <c r="AO17" s="44">
        <v>8.3711111111111111E-2</v>
      </c>
      <c r="AP17" s="48">
        <f t="shared" si="10"/>
        <v>1.5518518518518459E-3</v>
      </c>
    </row>
    <row r="18" spans="1:42" x14ac:dyDescent="0.3">
      <c r="A18" t="s">
        <v>131</v>
      </c>
      <c r="B18" s="71">
        <v>8</v>
      </c>
      <c r="C18" s="18" t="s">
        <v>110</v>
      </c>
      <c r="D18" s="70">
        <f t="shared" si="0"/>
        <v>3.130092592592594E-3</v>
      </c>
      <c r="E18" s="70"/>
      <c r="F18" s="70">
        <f t="shared" si="1"/>
        <v>1.6510416666666652E-3</v>
      </c>
      <c r="H18" s="22">
        <f t="shared" si="2"/>
        <v>0.82274999999999998</v>
      </c>
      <c r="I18" s="22">
        <f t="shared" si="3"/>
        <v>1.1200000000000001</v>
      </c>
      <c r="J18" s="20"/>
      <c r="K18" s="28">
        <f t="shared" si="4"/>
        <v>1.4421588611111119E-3</v>
      </c>
      <c r="L18" s="29">
        <f t="shared" si="5"/>
        <v>1.5214018749999988E-3</v>
      </c>
      <c r="M18" s="30">
        <f t="shared" si="6"/>
        <v>2.9635607361111109E-3</v>
      </c>
      <c r="O18" s="33" t="s">
        <v>96</v>
      </c>
      <c r="P18" s="19" t="s">
        <v>102</v>
      </c>
      <c r="Q18" s="19" t="s">
        <v>105</v>
      </c>
      <c r="R18" s="19" t="s">
        <v>109</v>
      </c>
      <c r="S18" s="19"/>
      <c r="T18" s="19"/>
      <c r="U18" s="19"/>
      <c r="V18" s="60"/>
      <c r="W18" s="31" t="s">
        <v>11</v>
      </c>
      <c r="X18" s="11">
        <f t="shared" si="7"/>
        <v>0.82274999999999998</v>
      </c>
      <c r="Y18" s="21">
        <f>VLOOKUP(W18,Masterdata!$E:$F,2,0)</f>
        <v>1.1200000000000001</v>
      </c>
      <c r="Z18" s="13">
        <f t="shared" si="8"/>
        <v>4</v>
      </c>
      <c r="AA18">
        <f>IFERROR(VLOOKUP(O18,Masterdata!$B:$C,2,0),0)</f>
        <v>0.79</v>
      </c>
      <c r="AB18">
        <f>IFERROR(VLOOKUP(P18,Masterdata!$B:$C,2,0),0)</f>
        <v>0.84</v>
      </c>
      <c r="AC18">
        <f>IFERROR(VLOOKUP(Q18,Masterdata!$B:$C,2,0),0)</f>
        <v>0.77</v>
      </c>
      <c r="AD18">
        <f>IFERROR(VLOOKUP(R18,Masterdata!$B:$C,2,0),0)</f>
        <v>0.89100000000000001</v>
      </c>
      <c r="AE18">
        <f>IFERROR(VLOOKUP(S18,Masterdata!$B:$C,2,0),0)</f>
        <v>0</v>
      </c>
      <c r="AF18">
        <f>IFERROR(VLOOKUP(T18,Masterdata!$B:$C,2,0),0)</f>
        <v>0</v>
      </c>
      <c r="AG18">
        <f>IFERROR(VLOOKUP(U18,Masterdata!$B:$C,2,0),0)</f>
        <v>0</v>
      </c>
      <c r="AH18">
        <f>IFERROR(VLOOKUP(V18,Masterdata!$B:$C,2,0),0)</f>
        <v>0</v>
      </c>
      <c r="AI18" s="64"/>
      <c r="AJ18" s="43">
        <v>1.7170833333333333E-2</v>
      </c>
      <c r="AK18" s="44">
        <v>2.0300925925925927E-2</v>
      </c>
      <c r="AL18" s="48">
        <f t="shared" si="9"/>
        <v>3.130092592592594E-3</v>
      </c>
      <c r="AN18" s="43">
        <v>5.9908217592592593E-2</v>
      </c>
      <c r="AO18" s="44">
        <v>6.1559259259259258E-2</v>
      </c>
      <c r="AP18" s="48">
        <f t="shared" si="10"/>
        <v>1.6510416666666652E-3</v>
      </c>
    </row>
    <row r="19" spans="1:42" x14ac:dyDescent="0.3">
      <c r="A19" t="s">
        <v>2</v>
      </c>
      <c r="B19" s="71">
        <v>11</v>
      </c>
      <c r="C19" s="18" t="s">
        <v>116</v>
      </c>
      <c r="D19" s="70">
        <f t="shared" si="0"/>
        <v>3.1516203703703706E-3</v>
      </c>
      <c r="E19" s="70"/>
      <c r="F19" s="70">
        <f t="shared" si="1"/>
        <v>1.6223379629629608E-3</v>
      </c>
      <c r="H19" s="22">
        <f t="shared" si="2"/>
        <v>0.88549999999999995</v>
      </c>
      <c r="I19" s="22">
        <f t="shared" si="3"/>
        <v>1.0825</v>
      </c>
      <c r="J19" s="20"/>
      <c r="K19" s="28">
        <f t="shared" si="4"/>
        <v>1.5104987622974538E-3</v>
      </c>
      <c r="L19" s="29">
        <f t="shared" si="5"/>
        <v>1.555098138165507E-3</v>
      </c>
      <c r="M19" s="30">
        <f t="shared" si="6"/>
        <v>3.0655969004629606E-3</v>
      </c>
      <c r="O19" s="33" t="s">
        <v>117</v>
      </c>
      <c r="P19" s="19" t="s">
        <v>118</v>
      </c>
      <c r="Q19" s="19"/>
      <c r="R19" s="19"/>
      <c r="S19" s="19"/>
      <c r="T19" s="19"/>
      <c r="U19" s="19"/>
      <c r="V19" s="60"/>
      <c r="W19" s="31" t="s">
        <v>32</v>
      </c>
      <c r="X19" s="11">
        <f t="shared" si="7"/>
        <v>0.88549999999999995</v>
      </c>
      <c r="Y19" s="21">
        <f>VLOOKUP(W19,Masterdata!$E:$F,2,0)</f>
        <v>1.0825</v>
      </c>
      <c r="Z19" s="13">
        <f t="shared" si="8"/>
        <v>2</v>
      </c>
      <c r="AA19">
        <f>IFERROR(VLOOKUP(O19,Masterdata!$B:$C,2,0),0)</f>
        <v>0.9</v>
      </c>
      <c r="AB19">
        <f>IFERROR(VLOOKUP(P19,Masterdata!$B:$C,2,0),0)</f>
        <v>0.871</v>
      </c>
      <c r="AC19">
        <f>IFERROR(VLOOKUP(Q19,Masterdata!$B:$C,2,0),0)</f>
        <v>0</v>
      </c>
      <c r="AD19">
        <f>IFERROR(VLOOKUP(R19,Masterdata!$B:$C,2,0),0)</f>
        <v>0</v>
      </c>
      <c r="AE19">
        <f>IFERROR(VLOOKUP(S19,Masterdata!$B:$C,2,0),0)</f>
        <v>0</v>
      </c>
      <c r="AF19">
        <f>IFERROR(VLOOKUP(T19,Masterdata!$B:$C,2,0),0)</f>
        <v>0</v>
      </c>
      <c r="AG19">
        <f>IFERROR(VLOOKUP(U19,Masterdata!$B:$C,2,0),0)</f>
        <v>0</v>
      </c>
      <c r="AH19">
        <f>IFERROR(VLOOKUP(V19,Masterdata!$B:$C,2,0),0)</f>
        <v>0</v>
      </c>
      <c r="AI19" s="64"/>
      <c r="AJ19" s="43">
        <v>1.8766319444444443E-2</v>
      </c>
      <c r="AK19" s="44">
        <v>2.1917939814814814E-2</v>
      </c>
      <c r="AL19" s="48">
        <f t="shared" si="9"/>
        <v>3.1516203703703706E-3</v>
      </c>
      <c r="AN19" s="43">
        <v>6.6315509259259262E-2</v>
      </c>
      <c r="AO19" s="44">
        <v>6.7937847222222222E-2</v>
      </c>
      <c r="AP19" s="48">
        <f t="shared" si="10"/>
        <v>1.6223379629629608E-3</v>
      </c>
    </row>
    <row r="20" spans="1:42" x14ac:dyDescent="0.3">
      <c r="A20" t="s">
        <v>129</v>
      </c>
      <c r="B20" s="71">
        <v>2</v>
      </c>
      <c r="C20" s="75" t="s">
        <v>97</v>
      </c>
      <c r="D20" s="70">
        <f t="shared" si="0"/>
        <v>3.5636574074074077E-3</v>
      </c>
      <c r="E20" s="70"/>
      <c r="F20" s="70">
        <f t="shared" si="1"/>
        <v>1.7587962962963E-3</v>
      </c>
      <c r="H20" s="22">
        <f t="shared" si="2"/>
        <v>0.8</v>
      </c>
      <c r="I20" s="22">
        <f t="shared" si="3"/>
        <v>1.0825</v>
      </c>
      <c r="J20" s="20"/>
      <c r="K20" s="28">
        <f t="shared" si="4"/>
        <v>1.5430636574074077E-3</v>
      </c>
      <c r="L20" s="29">
        <f t="shared" si="5"/>
        <v>1.5231175925925957E-3</v>
      </c>
      <c r="M20" s="30">
        <f t="shared" si="6"/>
        <v>3.0661812500000036E-3</v>
      </c>
      <c r="O20" s="33" t="s">
        <v>96</v>
      </c>
      <c r="P20" s="19" t="s">
        <v>98</v>
      </c>
      <c r="Q20" s="19"/>
      <c r="R20" s="19"/>
      <c r="S20" s="19"/>
      <c r="T20" s="19"/>
      <c r="U20" s="19"/>
      <c r="V20" s="60"/>
      <c r="W20" s="31" t="s">
        <v>32</v>
      </c>
      <c r="X20" s="11">
        <f t="shared" si="7"/>
        <v>0.8</v>
      </c>
      <c r="Y20" s="21">
        <f>VLOOKUP(W20,Masterdata!$E:$F,2,0)</f>
        <v>1.0825</v>
      </c>
      <c r="Z20" s="13">
        <f t="shared" si="8"/>
        <v>2</v>
      </c>
      <c r="AA20">
        <f>IFERROR(VLOOKUP(O20,Masterdata!$B:$C,2,0),0)</f>
        <v>0.79</v>
      </c>
      <c r="AB20">
        <f>IFERROR(VLOOKUP(P20,Masterdata!$B:$C,2,0),0)</f>
        <v>0.81</v>
      </c>
      <c r="AC20">
        <f>IFERROR(VLOOKUP(Q20,Masterdata!$B:$C,2,0),0)</f>
        <v>0</v>
      </c>
      <c r="AD20">
        <f>IFERROR(VLOOKUP(R20,Masterdata!$B:$C,2,0),0)</f>
        <v>0</v>
      </c>
      <c r="AE20">
        <f>IFERROR(VLOOKUP(S20,Masterdata!$B:$C,2,0),0)</f>
        <v>0</v>
      </c>
      <c r="AF20">
        <f>IFERROR(VLOOKUP(T20,Masterdata!$B:$C,2,0),0)</f>
        <v>0</v>
      </c>
      <c r="AG20">
        <f>IFERROR(VLOOKUP(U20,Masterdata!$B:$C,2,0),0)</f>
        <v>0</v>
      </c>
      <c r="AH20">
        <f>IFERROR(VLOOKUP(V20,Masterdata!$B:$C,2,0),0)</f>
        <v>0</v>
      </c>
      <c r="AI20" s="64"/>
      <c r="AJ20" s="43">
        <v>2.1062962962962964E-2</v>
      </c>
      <c r="AK20" s="44">
        <v>2.4626620370370372E-2</v>
      </c>
      <c r="AL20" s="48">
        <f t="shared" si="9"/>
        <v>3.5636574074074077E-3</v>
      </c>
      <c r="AN20" s="43">
        <v>6.4365277777777771E-2</v>
      </c>
      <c r="AO20" s="44">
        <v>6.6124074074074071E-2</v>
      </c>
      <c r="AP20" s="48">
        <f t="shared" si="10"/>
        <v>1.7587962962963E-3</v>
      </c>
    </row>
    <row r="21" spans="1:42" x14ac:dyDescent="0.3">
      <c r="A21" t="s">
        <v>2</v>
      </c>
      <c r="B21" s="71">
        <v>13</v>
      </c>
      <c r="C21" s="18" t="s">
        <v>120</v>
      </c>
      <c r="D21" s="70">
        <f t="shared" si="0"/>
        <v>3.681365740740742E-3</v>
      </c>
      <c r="E21" s="70"/>
      <c r="F21" s="70">
        <f t="shared" si="1"/>
        <v>1.8310185185185165E-3</v>
      </c>
      <c r="H21" s="22">
        <f t="shared" si="2"/>
        <v>0.81</v>
      </c>
      <c r="I21" s="22">
        <f t="shared" si="3"/>
        <v>1.0825</v>
      </c>
      <c r="J21" s="20"/>
      <c r="K21" s="28">
        <f t="shared" si="4"/>
        <v>1.6139567578125006E-3</v>
      </c>
      <c r="L21" s="29">
        <f t="shared" si="5"/>
        <v>1.6054828124999984E-3</v>
      </c>
      <c r="M21" s="30">
        <f t="shared" si="6"/>
        <v>3.2194395703124988E-3</v>
      </c>
      <c r="O21" s="33" t="s">
        <v>96</v>
      </c>
      <c r="P21" s="19" t="s">
        <v>87</v>
      </c>
      <c r="Q21" s="19"/>
      <c r="R21" s="19"/>
      <c r="S21" s="19"/>
      <c r="T21" s="19"/>
      <c r="U21" s="19"/>
      <c r="V21" s="60"/>
      <c r="W21" s="31" t="s">
        <v>32</v>
      </c>
      <c r="X21" s="11">
        <f t="shared" si="7"/>
        <v>0.81</v>
      </c>
      <c r="Y21" s="21">
        <f>VLOOKUP(W21,Masterdata!$E:$F,2,0)</f>
        <v>1.0825</v>
      </c>
      <c r="Z21" s="13">
        <f t="shared" si="8"/>
        <v>2</v>
      </c>
      <c r="AA21">
        <f>IFERROR(VLOOKUP(O21,Masterdata!$B:$C,2,0),0)</f>
        <v>0.79</v>
      </c>
      <c r="AB21">
        <f>IFERROR(VLOOKUP(P21,Masterdata!$B:$C,2,0),0)</f>
        <v>0.83</v>
      </c>
      <c r="AC21">
        <f>IFERROR(VLOOKUP(Q21,Masterdata!$B:$C,2,0),0)</f>
        <v>0</v>
      </c>
      <c r="AD21">
        <f>IFERROR(VLOOKUP(R21,Masterdata!$B:$C,2,0),0)</f>
        <v>0</v>
      </c>
      <c r="AE21">
        <f>IFERROR(VLOOKUP(S21,Masterdata!$B:$C,2,0),0)</f>
        <v>0</v>
      </c>
      <c r="AF21">
        <f>IFERROR(VLOOKUP(T21,Masterdata!$B:$C,2,0),0)</f>
        <v>0</v>
      </c>
      <c r="AG21">
        <f>IFERROR(VLOOKUP(U21,Masterdata!$B:$C,2,0),0)</f>
        <v>0</v>
      </c>
      <c r="AH21">
        <f>IFERROR(VLOOKUP(V21,Masterdata!$B:$C,2,0),0)</f>
        <v>0</v>
      </c>
      <c r="AI21" s="64"/>
      <c r="AJ21" s="43">
        <v>1.5789467592592591E-2</v>
      </c>
      <c r="AK21" s="44">
        <v>1.9470833333333333E-2</v>
      </c>
      <c r="AL21" s="48">
        <f t="shared" si="9"/>
        <v>3.681365740740742E-3</v>
      </c>
      <c r="AN21" s="43">
        <v>6.2154050925925929E-2</v>
      </c>
      <c r="AO21" s="44">
        <v>6.3985069444444445E-2</v>
      </c>
      <c r="AP21" s="48">
        <f t="shared" si="10"/>
        <v>1.8310185185185165E-3</v>
      </c>
    </row>
    <row r="22" spans="1:42" outlineLevel="1" x14ac:dyDescent="0.3">
      <c r="A22" t="s">
        <v>128</v>
      </c>
      <c r="B22" s="71">
        <v>4</v>
      </c>
      <c r="C22" s="18" t="s">
        <v>101</v>
      </c>
      <c r="D22" s="70">
        <f t="shared" si="0"/>
        <v>3.4810185185185152E-3</v>
      </c>
      <c r="E22" s="70"/>
      <c r="F22" s="70">
        <f t="shared" si="1"/>
        <v>1.7212962962962902E-3</v>
      </c>
      <c r="H22" s="22">
        <f t="shared" si="2"/>
        <v>0.84599999999999997</v>
      </c>
      <c r="I22" s="22">
        <f t="shared" si="3"/>
        <v>1.1200000000000001</v>
      </c>
      <c r="J22" s="20"/>
      <c r="K22" s="28">
        <f t="shared" si="4"/>
        <v>1.6491673333333319E-3</v>
      </c>
      <c r="L22" s="29">
        <f t="shared" si="5"/>
        <v>1.630962666666661E-3</v>
      </c>
      <c r="M22" s="38">
        <f t="shared" si="6"/>
        <v>3.2801299999999931E-3</v>
      </c>
      <c r="O22" s="33" t="s">
        <v>102</v>
      </c>
      <c r="P22" s="42" t="s">
        <v>103</v>
      </c>
      <c r="Q22" s="42" t="s">
        <v>102</v>
      </c>
      <c r="R22" s="42" t="s">
        <v>102</v>
      </c>
      <c r="S22" s="42"/>
      <c r="T22" s="42"/>
      <c r="U22" s="42"/>
      <c r="V22" s="59"/>
      <c r="W22" s="31" t="s">
        <v>11</v>
      </c>
      <c r="X22" s="11">
        <f t="shared" si="7"/>
        <v>0.84599999999999997</v>
      </c>
      <c r="Y22" s="21">
        <f>VLOOKUP(W22,Masterdata!$E:$F,2,0)</f>
        <v>1.1200000000000001</v>
      </c>
      <c r="Z22" s="13">
        <f t="shared" si="8"/>
        <v>4</v>
      </c>
      <c r="AA22">
        <f>IFERROR(VLOOKUP(O22,Masterdata!$B:$C,2,0),0)</f>
        <v>0.84</v>
      </c>
      <c r="AB22">
        <f>IFERROR(VLOOKUP(P22,Masterdata!$B:$C,2,0),0)</f>
        <v>0.86399999999999999</v>
      </c>
      <c r="AC22">
        <f>IFERROR(VLOOKUP(Q22,Masterdata!$B:$C,2,0),0)</f>
        <v>0.84</v>
      </c>
      <c r="AD22">
        <f>IFERROR(VLOOKUP(R22,Masterdata!$B:$C,2,0),0)</f>
        <v>0.84</v>
      </c>
      <c r="AE22">
        <f>IFERROR(VLOOKUP(S22,Masterdata!$B:$C,2,0),0)</f>
        <v>0</v>
      </c>
      <c r="AF22">
        <f>IFERROR(VLOOKUP(T22,Masterdata!$B:$C,2,0),0)</f>
        <v>0</v>
      </c>
      <c r="AG22">
        <f>IFERROR(VLOOKUP(U22,Masterdata!$B:$C,2,0),0)</f>
        <v>0</v>
      </c>
      <c r="AH22">
        <f>IFERROR(VLOOKUP(V22,Masterdata!$B:$C,2,0),0)</f>
        <v>0</v>
      </c>
      <c r="AI22" s="64"/>
      <c r="AJ22" s="43">
        <v>4.3562500000000004E-2</v>
      </c>
      <c r="AK22" s="44">
        <v>4.7043518518518519E-2</v>
      </c>
      <c r="AL22" s="48">
        <f t="shared" si="9"/>
        <v>3.4810185185185152E-3</v>
      </c>
      <c r="AN22" s="43">
        <v>7.9585416666666672E-2</v>
      </c>
      <c r="AO22" s="44">
        <v>8.1306712962962963E-2</v>
      </c>
      <c r="AP22" s="48">
        <f t="shared" si="10"/>
        <v>1.7212962962962902E-3</v>
      </c>
    </row>
    <row r="23" spans="1:42" outlineLevel="1" x14ac:dyDescent="0.3">
      <c r="A23" t="s">
        <v>129</v>
      </c>
      <c r="B23" s="71">
        <v>1</v>
      </c>
      <c r="C23" s="18" t="s">
        <v>94</v>
      </c>
      <c r="D23" s="70">
        <f t="shared" si="0"/>
        <v>3.8732638888888844E-3</v>
      </c>
      <c r="E23" s="70"/>
      <c r="F23" s="70">
        <f t="shared" si="1"/>
        <v>1.9037037037036991E-3</v>
      </c>
      <c r="H23" s="22">
        <f t="shared" si="2"/>
        <v>0.80499999999999994</v>
      </c>
      <c r="I23" s="22">
        <f t="shared" si="3"/>
        <v>1.0825</v>
      </c>
      <c r="J23" s="20"/>
      <c r="K23" s="28">
        <f t="shared" si="4"/>
        <v>1.6876052842881924E-3</v>
      </c>
      <c r="L23" s="29">
        <f t="shared" si="5"/>
        <v>1.6589112037036996E-3</v>
      </c>
      <c r="M23" s="30">
        <f t="shared" si="6"/>
        <v>3.346516487991892E-3</v>
      </c>
      <c r="O23" s="33" t="s">
        <v>95</v>
      </c>
      <c r="P23" s="19" t="s">
        <v>96</v>
      </c>
      <c r="Q23" s="19"/>
      <c r="R23" s="19"/>
      <c r="S23" s="19"/>
      <c r="T23" s="19"/>
      <c r="U23" s="19"/>
      <c r="V23" s="60"/>
      <c r="W23" s="31" t="s">
        <v>32</v>
      </c>
      <c r="X23" s="11">
        <f t="shared" si="7"/>
        <v>0.80499999999999994</v>
      </c>
      <c r="Y23" s="21">
        <f>VLOOKUP(W23,Masterdata!$E:$F,2,0)</f>
        <v>1.0825</v>
      </c>
      <c r="Z23" s="13">
        <f t="shared" si="8"/>
        <v>2</v>
      </c>
      <c r="AA23">
        <f>IFERROR(VLOOKUP(O23,Masterdata!$B:$C,2,0),0)</f>
        <v>0.82</v>
      </c>
      <c r="AB23">
        <f>IFERROR(VLOOKUP(P23,Masterdata!$B:$C,2,0),0)</f>
        <v>0.79</v>
      </c>
      <c r="AC23">
        <f>IFERROR(VLOOKUP(Q23,Masterdata!$B:$C,2,0),0)</f>
        <v>0</v>
      </c>
      <c r="AD23">
        <f>IFERROR(VLOOKUP(R23,Masterdata!$B:$C,2,0),0)</f>
        <v>0</v>
      </c>
      <c r="AE23">
        <f>IFERROR(VLOOKUP(S23,Masterdata!$B:$C,2,0),0)</f>
        <v>0</v>
      </c>
      <c r="AF23">
        <f>IFERROR(VLOOKUP(T23,Masterdata!$B:$C,2,0),0)</f>
        <v>0</v>
      </c>
      <c r="AG23">
        <f>IFERROR(VLOOKUP(U23,Masterdata!$B:$C,2,0),0)</f>
        <v>0</v>
      </c>
      <c r="AH23">
        <f>IFERROR(VLOOKUP(V23,Masterdata!$B:$C,2,0),0)</f>
        <v>0</v>
      </c>
      <c r="AI23" s="64"/>
      <c r="AJ23" s="43">
        <v>1.9061805555555558E-2</v>
      </c>
      <c r="AK23" s="44">
        <v>2.2935069444444442E-2</v>
      </c>
      <c r="AL23" s="48">
        <f t="shared" si="9"/>
        <v>3.8732638888888844E-3</v>
      </c>
      <c r="AN23" s="43">
        <v>6.5972106481481482E-2</v>
      </c>
      <c r="AO23" s="44">
        <v>6.7875810185185181E-2</v>
      </c>
      <c r="AP23" s="48">
        <f t="shared" si="10"/>
        <v>1.9037037037036991E-3</v>
      </c>
    </row>
    <row r="24" spans="1:42" outlineLevel="1" x14ac:dyDescent="0.3">
      <c r="A24" t="s">
        <v>2</v>
      </c>
      <c r="B24" s="71">
        <v>15</v>
      </c>
      <c r="C24" s="18" t="s">
        <v>126</v>
      </c>
      <c r="D24" s="70">
        <f t="shared" si="0"/>
        <v>4.3373842592592596E-3</v>
      </c>
      <c r="E24" s="70"/>
      <c r="F24" s="70">
        <f t="shared" si="1"/>
        <v>1.8924768518518501E-3</v>
      </c>
      <c r="H24" s="22">
        <f t="shared" si="2"/>
        <v>0.83374999999999999</v>
      </c>
      <c r="I24" s="22">
        <f t="shared" si="3"/>
        <v>1</v>
      </c>
      <c r="J24" s="20"/>
      <c r="K24" s="28">
        <f t="shared" si="4"/>
        <v>1.8081470630787039E-3</v>
      </c>
      <c r="L24" s="29">
        <f t="shared" si="5"/>
        <v>1.5778525752314799E-3</v>
      </c>
      <c r="M24" s="30">
        <f t="shared" si="6"/>
        <v>3.385999638310184E-3</v>
      </c>
      <c r="O24" s="33" t="s">
        <v>112</v>
      </c>
      <c r="P24" s="19" t="s">
        <v>102</v>
      </c>
      <c r="Q24" s="19" t="s">
        <v>103</v>
      </c>
      <c r="R24" s="19" t="s">
        <v>105</v>
      </c>
      <c r="S24" s="19"/>
      <c r="T24" s="19"/>
      <c r="U24" s="19"/>
      <c r="V24" s="60"/>
      <c r="W24" s="31" t="s">
        <v>30</v>
      </c>
      <c r="X24" s="11">
        <f t="shared" si="7"/>
        <v>0.83374999999999999</v>
      </c>
      <c r="Y24" s="21">
        <f>VLOOKUP(W24,Masterdata!$E:$F,2,0)</f>
        <v>1</v>
      </c>
      <c r="Z24" s="13">
        <f t="shared" si="8"/>
        <v>4</v>
      </c>
      <c r="AA24">
        <f>IFERROR(VLOOKUP(O24,Masterdata!$B:$C,2,0),0)</f>
        <v>0.86099999999999999</v>
      </c>
      <c r="AB24">
        <f>IFERROR(VLOOKUP(P24,Masterdata!$B:$C,2,0),0)</f>
        <v>0.84</v>
      </c>
      <c r="AC24">
        <f>IFERROR(VLOOKUP(Q24,Masterdata!$B:$C,2,0),0)</f>
        <v>0.86399999999999999</v>
      </c>
      <c r="AD24">
        <f>IFERROR(VLOOKUP(R24,Masterdata!$B:$C,2,0),0)</f>
        <v>0.77</v>
      </c>
      <c r="AE24">
        <f>IFERROR(VLOOKUP(S24,Masterdata!$B:$C,2,0),0)</f>
        <v>0</v>
      </c>
      <c r="AF24">
        <f>IFERROR(VLOOKUP(T24,Masterdata!$B:$C,2,0),0)</f>
        <v>0</v>
      </c>
      <c r="AG24">
        <f>IFERROR(VLOOKUP(U24,Masterdata!$B:$C,2,0),0)</f>
        <v>0</v>
      </c>
      <c r="AH24">
        <f>IFERROR(VLOOKUP(V24,Masterdata!$B:$C,2,0),0)</f>
        <v>0</v>
      </c>
      <c r="AI24" s="64"/>
      <c r="AJ24" s="43">
        <v>2.0489004629629628E-2</v>
      </c>
      <c r="AK24" s="44">
        <v>2.4826388888888887E-2</v>
      </c>
      <c r="AL24" s="48">
        <f t="shared" si="9"/>
        <v>4.3373842592592596E-3</v>
      </c>
      <c r="AN24" s="43">
        <v>5.8637615740740744E-2</v>
      </c>
      <c r="AO24" s="44">
        <v>6.0530092592592594E-2</v>
      </c>
      <c r="AP24" s="48">
        <f t="shared" si="10"/>
        <v>1.8924768518518501E-3</v>
      </c>
    </row>
    <row r="25" spans="1:42" outlineLevel="1" x14ac:dyDescent="0.3">
      <c r="A25" t="s">
        <v>130</v>
      </c>
      <c r="B25" s="71">
        <v>3</v>
      </c>
      <c r="C25" s="18" t="s">
        <v>99</v>
      </c>
      <c r="D25" s="70">
        <f t="shared" si="0"/>
        <v>3.0498842592592626E-3</v>
      </c>
      <c r="E25" s="70"/>
      <c r="F25" s="70">
        <f t="shared" si="1"/>
        <v>1.3859953703703742E-3</v>
      </c>
      <c r="H25" s="22">
        <f t="shared" si="2"/>
        <v>0.95699999999999996</v>
      </c>
      <c r="I25" s="22">
        <f t="shared" si="3"/>
        <v>1.0825</v>
      </c>
      <c r="J25" s="20"/>
      <c r="K25" s="28">
        <f t="shared" si="4"/>
        <v>1.5797676115451406E-3</v>
      </c>
      <c r="L25" s="29">
        <f t="shared" si="5"/>
        <v>1.4358253689236151E-3</v>
      </c>
      <c r="M25" s="30">
        <f t="shared" si="6"/>
        <v>3.0155929804687558E-3</v>
      </c>
      <c r="O25" s="33" t="s">
        <v>100</v>
      </c>
      <c r="P25" s="19" t="s">
        <v>100</v>
      </c>
      <c r="Q25" s="19"/>
      <c r="R25" s="19"/>
      <c r="S25" s="19"/>
      <c r="T25" s="19"/>
      <c r="U25" s="19"/>
      <c r="V25" s="60"/>
      <c r="W25" s="31" t="s">
        <v>32</v>
      </c>
      <c r="X25" s="11">
        <f t="shared" si="7"/>
        <v>0.95699999999999996</v>
      </c>
      <c r="Y25" s="21">
        <f>VLOOKUP(W25,Masterdata!$E:$F,2,0)</f>
        <v>1.0825</v>
      </c>
      <c r="Z25" s="13">
        <f t="shared" si="8"/>
        <v>2</v>
      </c>
      <c r="AA25">
        <f>IFERROR(VLOOKUP(O25,Masterdata!$B:$C,2,0),0)</f>
        <v>0.95699999999999996</v>
      </c>
      <c r="AB25">
        <f>IFERROR(VLOOKUP(P25,Masterdata!$B:$C,2,0),0)</f>
        <v>0.95699999999999996</v>
      </c>
      <c r="AC25">
        <f>IFERROR(VLOOKUP(Q25,Masterdata!$B:$C,2,0),0)</f>
        <v>0</v>
      </c>
      <c r="AD25">
        <f>IFERROR(VLOOKUP(R25,Masterdata!$B:$C,2,0),0)</f>
        <v>0</v>
      </c>
      <c r="AE25">
        <f>IFERROR(VLOOKUP(S25,Masterdata!$B:$C,2,0),0)</f>
        <v>0</v>
      </c>
      <c r="AF25">
        <f>IFERROR(VLOOKUP(T25,Masterdata!$B:$C,2,0),0)</f>
        <v>0</v>
      </c>
      <c r="AG25">
        <f>IFERROR(VLOOKUP(U25,Masterdata!$B:$C,2,0),0)</f>
        <v>0</v>
      </c>
      <c r="AH25">
        <f>IFERROR(VLOOKUP(V25,Masterdata!$B:$C,2,0),0)</f>
        <v>0</v>
      </c>
      <c r="AI25" s="64"/>
      <c r="AJ25" s="43">
        <v>4.0914351851851848E-2</v>
      </c>
      <c r="AK25" s="44">
        <v>4.396423611111111E-2</v>
      </c>
      <c r="AL25" s="48">
        <f t="shared" si="9"/>
        <v>3.0498842592592626E-3</v>
      </c>
      <c r="AN25" s="43">
        <v>7.7600347222222213E-2</v>
      </c>
      <c r="AO25" s="44">
        <v>7.8986342592592587E-2</v>
      </c>
      <c r="AP25" s="48">
        <f t="shared" si="10"/>
        <v>1.3859953703703742E-3</v>
      </c>
    </row>
    <row r="26" spans="1:42" outlineLevel="1" x14ac:dyDescent="0.3">
      <c r="A26" t="s">
        <v>2</v>
      </c>
      <c r="B26" s="71">
        <v>10</v>
      </c>
      <c r="C26" s="18" t="s">
        <v>113</v>
      </c>
      <c r="D26" s="70">
        <f t="shared" si="0"/>
        <v>3.9770833333333359E-3</v>
      </c>
      <c r="E26" s="70"/>
      <c r="F26" s="70">
        <f t="shared" si="1"/>
        <v>2.0391203703703648E-3</v>
      </c>
      <c r="H26" s="22">
        <f t="shared" si="2"/>
        <v>0.95649999999999991</v>
      </c>
      <c r="I26" s="22">
        <f t="shared" si="3"/>
        <v>0.92500000000000004</v>
      </c>
      <c r="J26" s="20"/>
      <c r="K26" s="28">
        <f t="shared" si="4"/>
        <v>1.7593870963541678E-3</v>
      </c>
      <c r="L26" s="29">
        <f t="shared" si="5"/>
        <v>1.8041372366898096E-3</v>
      </c>
      <c r="M26" s="30">
        <f t="shared" si="6"/>
        <v>3.5635243330439772E-3</v>
      </c>
      <c r="O26" s="33" t="s">
        <v>114</v>
      </c>
      <c r="P26" s="19" t="s">
        <v>107</v>
      </c>
      <c r="Q26" s="19"/>
      <c r="R26" s="19"/>
      <c r="S26" s="19"/>
      <c r="T26" s="19"/>
      <c r="U26" s="19"/>
      <c r="V26" s="60"/>
      <c r="W26" s="31" t="s">
        <v>115</v>
      </c>
      <c r="X26" s="11">
        <f t="shared" si="7"/>
        <v>0.95649999999999991</v>
      </c>
      <c r="Y26" s="21">
        <f>VLOOKUP(W26,Masterdata!$E:$F,2,0)</f>
        <v>0.92500000000000004</v>
      </c>
      <c r="Z26" s="13">
        <f t="shared" si="8"/>
        <v>2</v>
      </c>
      <c r="AA26">
        <f>IFERROR(VLOOKUP(O26,Masterdata!$B:$C,2,0),0)</f>
        <v>0.96799999999999997</v>
      </c>
      <c r="AB26">
        <f>IFERROR(VLOOKUP(P26,Masterdata!$B:$C,2,0),0)</f>
        <v>0.94499999999999995</v>
      </c>
      <c r="AC26">
        <f>IFERROR(VLOOKUP(Q26,Masterdata!$B:$C,2,0),0)</f>
        <v>0</v>
      </c>
      <c r="AD26">
        <f>IFERROR(VLOOKUP(R26,Masterdata!$B:$C,2,0),0)</f>
        <v>0</v>
      </c>
      <c r="AE26">
        <f>IFERROR(VLOOKUP(S26,Masterdata!$B:$C,2,0),0)</f>
        <v>0</v>
      </c>
      <c r="AF26">
        <f>IFERROR(VLOOKUP(T26,Masterdata!$B:$C,2,0),0)</f>
        <v>0</v>
      </c>
      <c r="AG26">
        <f>IFERROR(VLOOKUP(U26,Masterdata!$B:$C,2,0),0)</f>
        <v>0</v>
      </c>
      <c r="AH26">
        <f>IFERROR(VLOOKUP(V26,Masterdata!$B:$C,2,0),0)</f>
        <v>0</v>
      </c>
      <c r="AI26" s="64"/>
      <c r="AJ26" s="43">
        <v>2.0124305555555555E-2</v>
      </c>
      <c r="AK26" s="44">
        <v>2.4101388888888891E-2</v>
      </c>
      <c r="AL26" s="48">
        <f t="shared" si="9"/>
        <v>3.9770833333333359E-3</v>
      </c>
      <c r="AN26" s="43">
        <v>6.3489236111111111E-2</v>
      </c>
      <c r="AO26" s="44">
        <v>6.5528356481481476E-2</v>
      </c>
      <c r="AP26" s="48">
        <f t="shared" si="10"/>
        <v>2.0391203703703648E-3</v>
      </c>
    </row>
    <row r="27" spans="1:42" outlineLevel="1" x14ac:dyDescent="0.3">
      <c r="A27" t="s">
        <v>2</v>
      </c>
      <c r="B27" s="71">
        <v>14</v>
      </c>
      <c r="C27" s="18" t="s">
        <v>125</v>
      </c>
      <c r="D27" s="70">
        <f t="shared" si="0"/>
        <v>4.3283564814814816E-3</v>
      </c>
      <c r="E27" s="70"/>
      <c r="F27" s="70">
        <f t="shared" si="1"/>
        <v>1.8136574074074097E-3</v>
      </c>
      <c r="H27" s="22">
        <f t="shared" si="2"/>
        <v>0.84775</v>
      </c>
      <c r="I27" s="22">
        <f t="shared" si="3"/>
        <v>1.1200000000000001</v>
      </c>
      <c r="J27" s="20"/>
      <c r="K27" s="28">
        <f t="shared" si="4"/>
        <v>2.0548439560185189E-3</v>
      </c>
      <c r="L27" s="29">
        <f t="shared" si="5"/>
        <v>1.7220314351851875E-3</v>
      </c>
      <c r="M27" s="30">
        <f t="shared" si="6"/>
        <v>3.7768753912037064E-3</v>
      </c>
      <c r="O27" s="33" t="s">
        <v>121</v>
      </c>
      <c r="P27" s="19" t="s">
        <v>112</v>
      </c>
      <c r="Q27" s="19" t="s">
        <v>87</v>
      </c>
      <c r="R27" s="19" t="s">
        <v>121</v>
      </c>
      <c r="S27" s="19"/>
      <c r="T27" s="19"/>
      <c r="U27" s="19"/>
      <c r="V27" s="60"/>
      <c r="W27" s="31" t="s">
        <v>11</v>
      </c>
      <c r="X27" s="11">
        <f t="shared" si="7"/>
        <v>0.84775</v>
      </c>
      <c r="Y27" s="21">
        <f>VLOOKUP(W27,Masterdata!$E:$F,2,0)</f>
        <v>1.1200000000000001</v>
      </c>
      <c r="Z27" s="13">
        <f t="shared" si="8"/>
        <v>4</v>
      </c>
      <c r="AA27">
        <f>IFERROR(VLOOKUP(O27,Masterdata!$B:$C,2,0),0)</f>
        <v>0.85</v>
      </c>
      <c r="AB27">
        <f>IFERROR(VLOOKUP(P27,Masterdata!$B:$C,2,0),0)</f>
        <v>0.86099999999999999</v>
      </c>
      <c r="AC27">
        <f>IFERROR(VLOOKUP(Q27,Masterdata!$B:$C,2,0),0)</f>
        <v>0.83</v>
      </c>
      <c r="AD27">
        <f>IFERROR(VLOOKUP(R27,Masterdata!$B:$C,2,0),0)</f>
        <v>0.85</v>
      </c>
      <c r="AE27">
        <f>IFERROR(VLOOKUP(S27,Masterdata!$B:$C,2,0),0)</f>
        <v>0</v>
      </c>
      <c r="AF27">
        <f>IFERROR(VLOOKUP(T27,Masterdata!$B:$C,2,0),0)</f>
        <v>0</v>
      </c>
      <c r="AG27">
        <f>IFERROR(VLOOKUP(U27,Masterdata!$B:$C,2,0),0)</f>
        <v>0</v>
      </c>
      <c r="AH27">
        <f>IFERROR(VLOOKUP(V27,Masterdata!$B:$C,2,0),0)</f>
        <v>0</v>
      </c>
      <c r="AI27" s="64"/>
      <c r="AJ27" s="43">
        <v>1.9632870370370373E-2</v>
      </c>
      <c r="AK27" s="44">
        <v>2.3961226851851855E-2</v>
      </c>
      <c r="AL27" s="48">
        <f t="shared" si="9"/>
        <v>4.3283564814814816E-3</v>
      </c>
      <c r="AN27" s="43">
        <v>8.1040972222222216E-2</v>
      </c>
      <c r="AO27" s="44">
        <v>8.2854629629629625E-2</v>
      </c>
      <c r="AP27" s="48">
        <f t="shared" si="10"/>
        <v>1.8136574074074097E-3</v>
      </c>
    </row>
    <row r="28" spans="1:42" hidden="1" outlineLevel="1" x14ac:dyDescent="0.3">
      <c r="B28" s="71"/>
      <c r="C28" s="18"/>
      <c r="D28" s="70"/>
      <c r="E28" s="70"/>
      <c r="F28" s="70"/>
      <c r="H28" s="22" t="e">
        <f t="shared" ref="H28:H51" si="11">X28</f>
        <v>#DIV/0!</v>
      </c>
      <c r="I28" s="22" t="e">
        <f t="shared" ref="I28:I51" si="12">Y28</f>
        <v>#N/A</v>
      </c>
      <c r="J28" s="20"/>
      <c r="K28" s="28" t="str">
        <f t="shared" ref="K28:K51" si="13">IFERROR((500/$D$8*D28+500/$E$8*E28)*H28*I28,"")</f>
        <v/>
      </c>
      <c r="L28" s="29" t="str">
        <f t="shared" ref="L28:L51" si="14">IFERROR(500/$F$8*F28*H28*I28,"")</f>
        <v/>
      </c>
      <c r="M28" s="30">
        <f t="shared" ref="M28:M51" si="15">SUM(K28:L28)</f>
        <v>0</v>
      </c>
      <c r="O28" s="33"/>
      <c r="P28" s="19"/>
      <c r="Q28" s="19"/>
      <c r="R28" s="19"/>
      <c r="S28" s="19"/>
      <c r="T28" s="19"/>
      <c r="U28" s="19"/>
      <c r="V28" s="60"/>
      <c r="W28" s="31"/>
      <c r="X28" s="11" t="e">
        <f t="shared" ref="X28:X51" si="16">SUM(AA28:AH28)/Z28</f>
        <v>#DIV/0!</v>
      </c>
      <c r="Y28" s="21" t="e">
        <f>VLOOKUP(W28,Masterdata!$E:$F,2,0)</f>
        <v>#N/A</v>
      </c>
      <c r="Z28" s="13">
        <f t="shared" ref="Z28:Z51" si="17">COUNTA(O28:V28)</f>
        <v>0</v>
      </c>
      <c r="AA28">
        <f>IFERROR(VLOOKUP(O28,Masterdata!$B:$C,2,0),0)</f>
        <v>0</v>
      </c>
      <c r="AB28">
        <f>IFERROR(VLOOKUP(P28,Masterdata!$B:$C,2,0),0)</f>
        <v>0</v>
      </c>
      <c r="AC28">
        <f>IFERROR(VLOOKUP(Q28,Masterdata!$B:$C,2,0),0)</f>
        <v>0</v>
      </c>
      <c r="AD28">
        <f>IFERROR(VLOOKUP(R28,Masterdata!$B:$C,2,0),0)</f>
        <v>0</v>
      </c>
      <c r="AE28">
        <f>IFERROR(VLOOKUP(S28,Masterdata!$B:$C,2,0),0)</f>
        <v>0</v>
      </c>
      <c r="AF28">
        <f>IFERROR(VLOOKUP(T28,Masterdata!$B:$C,2,0),0)</f>
        <v>0</v>
      </c>
      <c r="AG28">
        <f>IFERROR(VLOOKUP(U28,Masterdata!$B:$C,2,0),0)</f>
        <v>0</v>
      </c>
      <c r="AH28">
        <f>IFERROR(VLOOKUP(V28,Masterdata!$B:$C,2,0),0)</f>
        <v>0</v>
      </c>
      <c r="AI28" s="64"/>
      <c r="AJ28" s="43"/>
      <c r="AK28" s="44"/>
      <c r="AL28" s="48">
        <f t="shared" ref="AL28:AL51" si="18">AK28-AJ28</f>
        <v>0</v>
      </c>
      <c r="AN28" s="43"/>
      <c r="AO28" s="44"/>
      <c r="AP28" s="48">
        <f t="shared" ref="AP28:AP51" si="19">AO28-AN28</f>
        <v>0</v>
      </c>
    </row>
    <row r="29" spans="1:42" hidden="1" outlineLevel="1" x14ac:dyDescent="0.3">
      <c r="B29" s="71"/>
      <c r="C29" s="18"/>
      <c r="D29" s="70"/>
      <c r="E29" s="70"/>
      <c r="F29" s="70"/>
      <c r="H29" s="22" t="e">
        <f t="shared" si="11"/>
        <v>#DIV/0!</v>
      </c>
      <c r="I29" s="22" t="e">
        <f t="shared" si="12"/>
        <v>#N/A</v>
      </c>
      <c r="J29" s="20"/>
      <c r="K29" s="28" t="str">
        <f t="shared" si="13"/>
        <v/>
      </c>
      <c r="L29" s="29" t="str">
        <f t="shared" si="14"/>
        <v/>
      </c>
      <c r="M29" s="30">
        <f t="shared" si="15"/>
        <v>0</v>
      </c>
      <c r="O29" s="33"/>
      <c r="P29" s="19"/>
      <c r="Q29" s="19"/>
      <c r="R29" s="19"/>
      <c r="S29" s="19"/>
      <c r="T29" s="19"/>
      <c r="U29" s="19"/>
      <c r="V29" s="60"/>
      <c r="W29" s="31"/>
      <c r="X29" s="11" t="e">
        <f t="shared" si="16"/>
        <v>#DIV/0!</v>
      </c>
      <c r="Y29" s="21" t="e">
        <f>VLOOKUP(W29,Masterdata!$E:$F,2,0)</f>
        <v>#N/A</v>
      </c>
      <c r="Z29" s="13">
        <f t="shared" si="17"/>
        <v>0</v>
      </c>
      <c r="AA29">
        <f>IFERROR(VLOOKUP(O29,Masterdata!$B:$C,2,0),0)</f>
        <v>0</v>
      </c>
      <c r="AB29">
        <f>IFERROR(VLOOKUP(P29,Masterdata!$B:$C,2,0),0)</f>
        <v>0</v>
      </c>
      <c r="AC29">
        <f>IFERROR(VLOOKUP(Q29,Masterdata!$B:$C,2,0),0)</f>
        <v>0</v>
      </c>
      <c r="AD29">
        <f>IFERROR(VLOOKUP(R29,Masterdata!$B:$C,2,0),0)</f>
        <v>0</v>
      </c>
      <c r="AE29">
        <f>IFERROR(VLOOKUP(S29,Masterdata!$B:$C,2,0),0)</f>
        <v>0</v>
      </c>
      <c r="AF29">
        <f>IFERROR(VLOOKUP(T29,Masterdata!$B:$C,2,0),0)</f>
        <v>0</v>
      </c>
      <c r="AG29">
        <f>IFERROR(VLOOKUP(U29,Masterdata!$B:$C,2,0),0)</f>
        <v>0</v>
      </c>
      <c r="AH29">
        <f>IFERROR(VLOOKUP(V29,Masterdata!$B:$C,2,0),0)</f>
        <v>0</v>
      </c>
      <c r="AI29" s="64"/>
      <c r="AJ29" s="43"/>
      <c r="AK29" s="44"/>
      <c r="AL29" s="48">
        <f t="shared" si="18"/>
        <v>0</v>
      </c>
      <c r="AN29" s="43"/>
      <c r="AO29" s="44"/>
      <c r="AP29" s="48">
        <f t="shared" si="19"/>
        <v>0</v>
      </c>
    </row>
    <row r="30" spans="1:42" hidden="1" outlineLevel="1" x14ac:dyDescent="0.3">
      <c r="B30" s="71"/>
      <c r="C30" s="18"/>
      <c r="D30" s="70"/>
      <c r="E30" s="70"/>
      <c r="F30" s="70"/>
      <c r="G30" s="53"/>
      <c r="H30" s="22" t="e">
        <f t="shared" si="11"/>
        <v>#DIV/0!</v>
      </c>
      <c r="I30" s="22" t="e">
        <f t="shared" si="12"/>
        <v>#N/A</v>
      </c>
      <c r="J30" s="20"/>
      <c r="K30" s="28" t="str">
        <f t="shared" si="13"/>
        <v/>
      </c>
      <c r="L30" s="29" t="str">
        <f t="shared" si="14"/>
        <v/>
      </c>
      <c r="M30" s="30">
        <f t="shared" si="15"/>
        <v>0</v>
      </c>
      <c r="O30" s="33"/>
      <c r="P30" s="19"/>
      <c r="Q30" s="19"/>
      <c r="R30" s="19"/>
      <c r="S30" s="19"/>
      <c r="T30" s="19"/>
      <c r="U30" s="19"/>
      <c r="V30" s="60"/>
      <c r="W30" s="31"/>
      <c r="X30" s="11" t="e">
        <f t="shared" si="16"/>
        <v>#DIV/0!</v>
      </c>
      <c r="Y30" s="21" t="e">
        <f>VLOOKUP(W30,Masterdata!$E:$F,2,0)</f>
        <v>#N/A</v>
      </c>
      <c r="Z30" s="13">
        <f t="shared" si="17"/>
        <v>0</v>
      </c>
      <c r="AA30">
        <f>IFERROR(VLOOKUP(O30,Masterdata!$B:$C,2,0),0)</f>
        <v>0</v>
      </c>
      <c r="AB30">
        <f>IFERROR(VLOOKUP(P30,Masterdata!$B:$C,2,0),0)</f>
        <v>0</v>
      </c>
      <c r="AC30">
        <f>IFERROR(VLOOKUP(Q30,Masterdata!$B:$C,2,0),0)</f>
        <v>0</v>
      </c>
      <c r="AD30">
        <f>IFERROR(VLOOKUP(R30,Masterdata!$B:$C,2,0),0)</f>
        <v>0</v>
      </c>
      <c r="AE30">
        <f>IFERROR(VLOOKUP(S30,Masterdata!$B:$C,2,0),0)</f>
        <v>0</v>
      </c>
      <c r="AF30">
        <f>IFERROR(VLOOKUP(T30,Masterdata!$B:$C,2,0),0)</f>
        <v>0</v>
      </c>
      <c r="AG30">
        <f>IFERROR(VLOOKUP(U30,Masterdata!$B:$C,2,0),0)</f>
        <v>0</v>
      </c>
      <c r="AH30">
        <f>IFERROR(VLOOKUP(V30,Masterdata!$B:$C,2,0),0)</f>
        <v>0</v>
      </c>
      <c r="AI30" s="64"/>
      <c r="AJ30" s="43"/>
      <c r="AK30" s="44"/>
      <c r="AL30" s="48">
        <f t="shared" si="18"/>
        <v>0</v>
      </c>
      <c r="AN30" s="43"/>
      <c r="AO30" s="44"/>
      <c r="AP30" s="48">
        <f t="shared" si="19"/>
        <v>0</v>
      </c>
    </row>
    <row r="31" spans="1:42" hidden="1" outlineLevel="1" x14ac:dyDescent="0.3">
      <c r="B31" s="71"/>
      <c r="C31" s="18"/>
      <c r="D31" s="70"/>
      <c r="E31" s="70"/>
      <c r="F31" s="70"/>
      <c r="H31" s="22" t="e">
        <f t="shared" si="11"/>
        <v>#DIV/0!</v>
      </c>
      <c r="I31" s="22" t="e">
        <f t="shared" si="12"/>
        <v>#N/A</v>
      </c>
      <c r="J31" s="20"/>
      <c r="K31" s="28" t="str">
        <f t="shared" si="13"/>
        <v/>
      </c>
      <c r="L31" s="29" t="str">
        <f t="shared" si="14"/>
        <v/>
      </c>
      <c r="M31" s="30">
        <f t="shared" si="15"/>
        <v>0</v>
      </c>
      <c r="O31" s="33"/>
      <c r="P31" s="19"/>
      <c r="Q31" s="19"/>
      <c r="R31" s="19"/>
      <c r="S31" s="19"/>
      <c r="T31" s="19"/>
      <c r="U31" s="19"/>
      <c r="V31" s="60"/>
      <c r="W31" s="31"/>
      <c r="X31" s="11" t="e">
        <f t="shared" si="16"/>
        <v>#DIV/0!</v>
      </c>
      <c r="Y31" s="21" t="e">
        <f>VLOOKUP(W31,Masterdata!$E:$F,2,0)</f>
        <v>#N/A</v>
      </c>
      <c r="Z31" s="13">
        <f t="shared" si="17"/>
        <v>0</v>
      </c>
      <c r="AA31">
        <f>IFERROR(VLOOKUP(O31,Masterdata!$B:$C,2,0),0)</f>
        <v>0</v>
      </c>
      <c r="AB31">
        <f>IFERROR(VLOOKUP(P31,Masterdata!$B:$C,2,0),0)</f>
        <v>0</v>
      </c>
      <c r="AC31">
        <f>IFERROR(VLOOKUP(Q31,Masterdata!$B:$C,2,0),0)</f>
        <v>0</v>
      </c>
      <c r="AD31">
        <f>IFERROR(VLOOKUP(R31,Masterdata!$B:$C,2,0),0)</f>
        <v>0</v>
      </c>
      <c r="AE31">
        <f>IFERROR(VLOOKUP(S31,Masterdata!$B:$C,2,0),0)</f>
        <v>0</v>
      </c>
      <c r="AF31">
        <f>IFERROR(VLOOKUP(T31,Masterdata!$B:$C,2,0),0)</f>
        <v>0</v>
      </c>
      <c r="AG31">
        <f>IFERROR(VLOOKUP(U31,Masterdata!$B:$C,2,0),0)</f>
        <v>0</v>
      </c>
      <c r="AH31">
        <f>IFERROR(VLOOKUP(V31,Masterdata!$B:$C,2,0),0)</f>
        <v>0</v>
      </c>
      <c r="AI31" s="64"/>
      <c r="AJ31" s="43"/>
      <c r="AK31" s="44"/>
      <c r="AL31" s="48">
        <f t="shared" si="18"/>
        <v>0</v>
      </c>
      <c r="AN31" s="43"/>
      <c r="AO31" s="44"/>
      <c r="AP31" s="48">
        <f t="shared" si="19"/>
        <v>0</v>
      </c>
    </row>
    <row r="32" spans="1:42" hidden="1" outlineLevel="1" x14ac:dyDescent="0.3">
      <c r="B32" s="71"/>
      <c r="C32" s="18"/>
      <c r="D32" s="70"/>
      <c r="E32" s="70"/>
      <c r="F32" s="70"/>
      <c r="H32" s="22" t="e">
        <f t="shared" si="11"/>
        <v>#DIV/0!</v>
      </c>
      <c r="I32" s="22" t="e">
        <f t="shared" si="12"/>
        <v>#N/A</v>
      </c>
      <c r="J32" s="20"/>
      <c r="K32" s="28" t="str">
        <f t="shared" si="13"/>
        <v/>
      </c>
      <c r="L32" s="29" t="str">
        <f t="shared" si="14"/>
        <v/>
      </c>
      <c r="M32" s="30">
        <f t="shared" si="15"/>
        <v>0</v>
      </c>
      <c r="O32" s="33"/>
      <c r="P32" s="19"/>
      <c r="Q32" s="19"/>
      <c r="R32" s="19"/>
      <c r="S32" s="19"/>
      <c r="T32" s="19"/>
      <c r="U32" s="19"/>
      <c r="V32" s="60"/>
      <c r="W32" s="31"/>
      <c r="X32" s="11" t="e">
        <f t="shared" si="16"/>
        <v>#DIV/0!</v>
      </c>
      <c r="Y32" s="21" t="e">
        <f>VLOOKUP(W32,Masterdata!$E:$F,2,0)</f>
        <v>#N/A</v>
      </c>
      <c r="Z32" s="13">
        <f t="shared" si="17"/>
        <v>0</v>
      </c>
      <c r="AA32">
        <f>IFERROR(VLOOKUP(O32,Masterdata!$B:$C,2,0),0)</f>
        <v>0</v>
      </c>
      <c r="AB32">
        <f>IFERROR(VLOOKUP(P32,Masterdata!$B:$C,2,0),0)</f>
        <v>0</v>
      </c>
      <c r="AC32">
        <f>IFERROR(VLOOKUP(Q32,Masterdata!$B:$C,2,0),0)</f>
        <v>0</v>
      </c>
      <c r="AD32">
        <f>IFERROR(VLOOKUP(R32,Masterdata!$B:$C,2,0),0)</f>
        <v>0</v>
      </c>
      <c r="AE32">
        <f>IFERROR(VLOOKUP(S32,Masterdata!$B:$C,2,0),0)</f>
        <v>0</v>
      </c>
      <c r="AF32">
        <f>IFERROR(VLOOKUP(T32,Masterdata!$B:$C,2,0),0)</f>
        <v>0</v>
      </c>
      <c r="AG32">
        <f>IFERROR(VLOOKUP(U32,Masterdata!$B:$C,2,0),0)</f>
        <v>0</v>
      </c>
      <c r="AH32">
        <f>IFERROR(VLOOKUP(V32,Masterdata!$B:$C,2,0),0)</f>
        <v>0</v>
      </c>
      <c r="AI32" s="64"/>
      <c r="AJ32" s="43"/>
      <c r="AK32" s="44"/>
      <c r="AL32" s="48">
        <f t="shared" si="18"/>
        <v>0</v>
      </c>
      <c r="AN32" s="43"/>
      <c r="AO32" s="44"/>
      <c r="AP32" s="48">
        <f t="shared" si="19"/>
        <v>0</v>
      </c>
    </row>
    <row r="33" spans="2:42" hidden="1" outlineLevel="1" x14ac:dyDescent="0.3">
      <c r="B33" s="71"/>
      <c r="C33" s="18"/>
      <c r="D33" s="70"/>
      <c r="E33" s="70"/>
      <c r="F33" s="70"/>
      <c r="H33" s="22" t="e">
        <f t="shared" si="11"/>
        <v>#DIV/0!</v>
      </c>
      <c r="I33" s="22" t="e">
        <f t="shared" si="12"/>
        <v>#N/A</v>
      </c>
      <c r="J33" s="20"/>
      <c r="K33" s="28" t="str">
        <f t="shared" si="13"/>
        <v/>
      </c>
      <c r="L33" s="29" t="str">
        <f t="shared" si="14"/>
        <v/>
      </c>
      <c r="M33" s="30">
        <f t="shared" si="15"/>
        <v>0</v>
      </c>
      <c r="O33" s="33"/>
      <c r="P33" s="19"/>
      <c r="Q33" s="19"/>
      <c r="R33" s="19"/>
      <c r="S33" s="19"/>
      <c r="T33" s="19"/>
      <c r="U33" s="19"/>
      <c r="V33" s="60"/>
      <c r="W33" s="31"/>
      <c r="X33" s="11" t="e">
        <f t="shared" si="16"/>
        <v>#DIV/0!</v>
      </c>
      <c r="Y33" s="21" t="e">
        <f>VLOOKUP(W33,Masterdata!$E:$F,2,0)</f>
        <v>#N/A</v>
      </c>
      <c r="Z33" s="13">
        <f t="shared" si="17"/>
        <v>0</v>
      </c>
      <c r="AA33">
        <f>IFERROR(VLOOKUP(O33,Masterdata!$B:$C,2,0),0)</f>
        <v>0</v>
      </c>
      <c r="AB33">
        <f>IFERROR(VLOOKUP(P33,Masterdata!$B:$C,2,0),0)</f>
        <v>0</v>
      </c>
      <c r="AC33">
        <f>IFERROR(VLOOKUP(Q33,Masterdata!$B:$C,2,0),0)</f>
        <v>0</v>
      </c>
      <c r="AD33">
        <f>IFERROR(VLOOKUP(R33,Masterdata!$B:$C,2,0),0)</f>
        <v>0</v>
      </c>
      <c r="AE33">
        <f>IFERROR(VLOOKUP(S33,Masterdata!$B:$C,2,0),0)</f>
        <v>0</v>
      </c>
      <c r="AF33">
        <f>IFERROR(VLOOKUP(T33,Masterdata!$B:$C,2,0),0)</f>
        <v>0</v>
      </c>
      <c r="AG33">
        <f>IFERROR(VLOOKUP(U33,Masterdata!$B:$C,2,0),0)</f>
        <v>0</v>
      </c>
      <c r="AH33">
        <f>IFERROR(VLOOKUP(V33,Masterdata!$B:$C,2,0),0)</f>
        <v>0</v>
      </c>
      <c r="AI33" s="64"/>
      <c r="AJ33" s="43"/>
      <c r="AK33" s="44"/>
      <c r="AL33" s="48">
        <f t="shared" si="18"/>
        <v>0</v>
      </c>
      <c r="AN33" s="43"/>
      <c r="AO33" s="44"/>
      <c r="AP33" s="48">
        <f t="shared" si="19"/>
        <v>0</v>
      </c>
    </row>
    <row r="34" spans="2:42" hidden="1" outlineLevel="1" x14ac:dyDescent="0.3">
      <c r="B34" s="71"/>
      <c r="C34" s="18"/>
      <c r="D34" s="70"/>
      <c r="E34" s="70"/>
      <c r="F34" s="70"/>
      <c r="H34" s="22" t="e">
        <f t="shared" si="11"/>
        <v>#DIV/0!</v>
      </c>
      <c r="I34" s="22" t="e">
        <f t="shared" si="12"/>
        <v>#N/A</v>
      </c>
      <c r="J34" s="20"/>
      <c r="K34" s="28" t="str">
        <f t="shared" si="13"/>
        <v/>
      </c>
      <c r="L34" s="29" t="str">
        <f t="shared" si="14"/>
        <v/>
      </c>
      <c r="M34" s="30">
        <f t="shared" si="15"/>
        <v>0</v>
      </c>
      <c r="O34" s="33"/>
      <c r="P34" s="19"/>
      <c r="Q34" s="19"/>
      <c r="R34" s="19"/>
      <c r="S34" s="19"/>
      <c r="T34" s="19"/>
      <c r="U34" s="19"/>
      <c r="V34" s="60"/>
      <c r="W34" s="31"/>
      <c r="X34" s="11" t="e">
        <f t="shared" si="16"/>
        <v>#DIV/0!</v>
      </c>
      <c r="Y34" s="21" t="e">
        <f>VLOOKUP(W34,Masterdata!$E:$F,2,0)</f>
        <v>#N/A</v>
      </c>
      <c r="Z34" s="13">
        <f t="shared" si="17"/>
        <v>0</v>
      </c>
      <c r="AA34">
        <f>IFERROR(VLOOKUP(O34,Masterdata!$B:$C,2,0),0)</f>
        <v>0</v>
      </c>
      <c r="AB34">
        <f>IFERROR(VLOOKUP(P34,Masterdata!$B:$C,2,0),0)</f>
        <v>0</v>
      </c>
      <c r="AC34">
        <f>IFERROR(VLOOKUP(Q34,Masterdata!$B:$C,2,0),0)</f>
        <v>0</v>
      </c>
      <c r="AD34">
        <f>IFERROR(VLOOKUP(R34,Masterdata!$B:$C,2,0),0)</f>
        <v>0</v>
      </c>
      <c r="AE34">
        <f>IFERROR(VLOOKUP(S34,Masterdata!$B:$C,2,0),0)</f>
        <v>0</v>
      </c>
      <c r="AF34">
        <f>IFERROR(VLOOKUP(T34,Masterdata!$B:$C,2,0),0)</f>
        <v>0</v>
      </c>
      <c r="AG34">
        <f>IFERROR(VLOOKUP(U34,Masterdata!$B:$C,2,0),0)</f>
        <v>0</v>
      </c>
      <c r="AH34">
        <f>IFERROR(VLOOKUP(V34,Masterdata!$B:$C,2,0),0)</f>
        <v>0</v>
      </c>
      <c r="AI34" s="64"/>
      <c r="AJ34" s="43"/>
      <c r="AK34" s="44"/>
      <c r="AL34" s="48">
        <f t="shared" si="18"/>
        <v>0</v>
      </c>
      <c r="AN34" s="43"/>
      <c r="AO34" s="44"/>
      <c r="AP34" s="48">
        <f t="shared" si="19"/>
        <v>0</v>
      </c>
    </row>
    <row r="35" spans="2:42" hidden="1" outlineLevel="1" x14ac:dyDescent="0.3">
      <c r="B35" s="71"/>
      <c r="C35" s="18"/>
      <c r="D35" s="70"/>
      <c r="E35" s="70"/>
      <c r="F35" s="70"/>
      <c r="H35" s="22" t="e">
        <f t="shared" si="11"/>
        <v>#DIV/0!</v>
      </c>
      <c r="I35" s="22" t="e">
        <f t="shared" si="12"/>
        <v>#N/A</v>
      </c>
      <c r="J35" s="20"/>
      <c r="K35" s="28" t="str">
        <f t="shared" si="13"/>
        <v/>
      </c>
      <c r="L35" s="29" t="str">
        <f t="shared" si="14"/>
        <v/>
      </c>
      <c r="M35" s="30">
        <f t="shared" si="15"/>
        <v>0</v>
      </c>
      <c r="O35" s="33"/>
      <c r="P35" s="19"/>
      <c r="Q35" s="19"/>
      <c r="R35" s="19"/>
      <c r="S35" s="19"/>
      <c r="T35" s="19"/>
      <c r="U35" s="19"/>
      <c r="V35" s="60"/>
      <c r="W35" s="31"/>
      <c r="X35" s="11" t="e">
        <f t="shared" si="16"/>
        <v>#DIV/0!</v>
      </c>
      <c r="Y35" s="21" t="e">
        <f>VLOOKUP(W35,Masterdata!$E:$F,2,0)</f>
        <v>#N/A</v>
      </c>
      <c r="Z35" s="13">
        <f t="shared" si="17"/>
        <v>0</v>
      </c>
      <c r="AA35">
        <f>IFERROR(VLOOKUP(O35,Masterdata!$B:$C,2,0),0)</f>
        <v>0</v>
      </c>
      <c r="AB35">
        <f>IFERROR(VLOOKUP(P35,Masterdata!$B:$C,2,0),0)</f>
        <v>0</v>
      </c>
      <c r="AC35">
        <f>IFERROR(VLOOKUP(Q35,Masterdata!$B:$C,2,0),0)</f>
        <v>0</v>
      </c>
      <c r="AD35">
        <f>IFERROR(VLOOKUP(R35,Masterdata!$B:$C,2,0),0)</f>
        <v>0</v>
      </c>
      <c r="AE35">
        <f>IFERROR(VLOOKUP(S35,Masterdata!$B:$C,2,0),0)</f>
        <v>0</v>
      </c>
      <c r="AF35">
        <f>IFERROR(VLOOKUP(T35,Masterdata!$B:$C,2,0),0)</f>
        <v>0</v>
      </c>
      <c r="AG35">
        <f>IFERROR(VLOOKUP(U35,Masterdata!$B:$C,2,0),0)</f>
        <v>0</v>
      </c>
      <c r="AH35">
        <f>IFERROR(VLOOKUP(V35,Masterdata!$B:$C,2,0),0)</f>
        <v>0</v>
      </c>
      <c r="AI35" s="64"/>
      <c r="AJ35" s="43"/>
      <c r="AK35" s="44"/>
      <c r="AL35" s="48">
        <f t="shared" si="18"/>
        <v>0</v>
      </c>
      <c r="AN35" s="43"/>
      <c r="AO35" s="44"/>
      <c r="AP35" s="48">
        <f t="shared" si="19"/>
        <v>0</v>
      </c>
    </row>
    <row r="36" spans="2:42" hidden="1" outlineLevel="1" x14ac:dyDescent="0.3">
      <c r="B36" s="71"/>
      <c r="C36" s="18"/>
      <c r="D36" s="70"/>
      <c r="E36" s="70"/>
      <c r="F36" s="70"/>
      <c r="H36" s="22" t="e">
        <f t="shared" si="11"/>
        <v>#DIV/0!</v>
      </c>
      <c r="I36" s="22" t="e">
        <f t="shared" si="12"/>
        <v>#N/A</v>
      </c>
      <c r="J36" s="20"/>
      <c r="K36" s="28" t="str">
        <f t="shared" si="13"/>
        <v/>
      </c>
      <c r="L36" s="29" t="str">
        <f t="shared" si="14"/>
        <v/>
      </c>
      <c r="M36" s="30">
        <f t="shared" si="15"/>
        <v>0</v>
      </c>
      <c r="O36" s="33"/>
      <c r="P36" s="19"/>
      <c r="Q36" s="19"/>
      <c r="R36" s="19"/>
      <c r="S36" s="19"/>
      <c r="T36" s="19"/>
      <c r="U36" s="19"/>
      <c r="V36" s="60"/>
      <c r="W36" s="31"/>
      <c r="X36" s="11" t="e">
        <f t="shared" si="16"/>
        <v>#DIV/0!</v>
      </c>
      <c r="Y36" s="21" t="e">
        <f>VLOOKUP(W36,Masterdata!$E:$F,2,0)</f>
        <v>#N/A</v>
      </c>
      <c r="Z36" s="13">
        <f t="shared" si="17"/>
        <v>0</v>
      </c>
      <c r="AA36">
        <f>IFERROR(VLOOKUP(O36,Masterdata!$B:$C,2,0),0)</f>
        <v>0</v>
      </c>
      <c r="AB36">
        <f>IFERROR(VLOOKUP(P36,Masterdata!$B:$C,2,0),0)</f>
        <v>0</v>
      </c>
      <c r="AC36">
        <f>IFERROR(VLOOKUP(Q36,Masterdata!$B:$C,2,0),0)</f>
        <v>0</v>
      </c>
      <c r="AD36">
        <f>IFERROR(VLOOKUP(R36,Masterdata!$B:$C,2,0),0)</f>
        <v>0</v>
      </c>
      <c r="AE36">
        <f>IFERROR(VLOOKUP(S36,Masterdata!$B:$C,2,0),0)</f>
        <v>0</v>
      </c>
      <c r="AF36">
        <f>IFERROR(VLOOKUP(T36,Masterdata!$B:$C,2,0),0)</f>
        <v>0</v>
      </c>
      <c r="AG36">
        <f>IFERROR(VLOOKUP(U36,Masterdata!$B:$C,2,0),0)</f>
        <v>0</v>
      </c>
      <c r="AH36">
        <f>IFERROR(VLOOKUP(V36,Masterdata!$B:$C,2,0),0)</f>
        <v>0</v>
      </c>
      <c r="AI36" s="64"/>
      <c r="AJ36" s="43"/>
      <c r="AK36" s="44"/>
      <c r="AL36" s="48">
        <f t="shared" si="18"/>
        <v>0</v>
      </c>
      <c r="AN36" s="43"/>
      <c r="AO36" s="44"/>
      <c r="AP36" s="48">
        <f t="shared" si="19"/>
        <v>0</v>
      </c>
    </row>
    <row r="37" spans="2:42" hidden="1" outlineLevel="1" x14ac:dyDescent="0.3">
      <c r="B37" s="71"/>
      <c r="C37" s="18"/>
      <c r="D37" s="70"/>
      <c r="E37" s="70"/>
      <c r="F37" s="70"/>
      <c r="H37" s="22" t="e">
        <f t="shared" ref="H37" si="20">X37</f>
        <v>#DIV/0!</v>
      </c>
      <c r="I37" s="22" t="e">
        <f t="shared" ref="I37" si="21">Y37</f>
        <v>#N/A</v>
      </c>
      <c r="J37" s="20"/>
      <c r="K37" s="28" t="str">
        <f t="shared" ref="K37" si="22">IFERROR((500/$D$8*D37+500/$E$8*E37)*H37*I37,"")</f>
        <v/>
      </c>
      <c r="L37" s="29" t="str">
        <f t="shared" ref="L37" si="23">IFERROR(500/$F$8*F37*H37*I37,"")</f>
        <v/>
      </c>
      <c r="M37" s="30">
        <f t="shared" ref="M37" si="24">SUM(K37:L37)</f>
        <v>0</v>
      </c>
      <c r="O37" s="33"/>
      <c r="P37" s="19"/>
      <c r="Q37" s="19"/>
      <c r="R37" s="19"/>
      <c r="S37" s="19"/>
      <c r="T37" s="19"/>
      <c r="U37" s="19"/>
      <c r="V37" s="60"/>
      <c r="W37" s="31"/>
      <c r="X37" s="11" t="e">
        <f t="shared" ref="X37" si="25">SUM(AA37:AH37)/Z37</f>
        <v>#DIV/0!</v>
      </c>
      <c r="Y37" s="21" t="e">
        <f>VLOOKUP(W37,Masterdata!$E:$F,2,0)</f>
        <v>#N/A</v>
      </c>
      <c r="Z37" s="13">
        <f t="shared" ref="Z37" si="26">COUNTA(O37:V37)</f>
        <v>0</v>
      </c>
      <c r="AA37">
        <f>IFERROR(VLOOKUP(O37,Masterdata!$B:$C,2,0),0)</f>
        <v>0</v>
      </c>
      <c r="AB37">
        <f>IFERROR(VLOOKUP(P37,Masterdata!$B:$C,2,0),0)</f>
        <v>0</v>
      </c>
      <c r="AC37">
        <f>IFERROR(VLOOKUP(Q37,Masterdata!$B:$C,2,0),0)</f>
        <v>0</v>
      </c>
      <c r="AD37">
        <f>IFERROR(VLOOKUP(R37,Masterdata!$B:$C,2,0),0)</f>
        <v>0</v>
      </c>
      <c r="AE37">
        <f>IFERROR(VLOOKUP(S37,Masterdata!$B:$C,2,0),0)</f>
        <v>0</v>
      </c>
      <c r="AF37">
        <f>IFERROR(VLOOKUP(T37,Masterdata!$B:$C,2,0),0)</f>
        <v>0</v>
      </c>
      <c r="AG37">
        <f>IFERROR(VLOOKUP(U37,Masterdata!$B:$C,2,0),0)</f>
        <v>0</v>
      </c>
      <c r="AH37">
        <f>IFERROR(VLOOKUP(V37,Masterdata!$B:$C,2,0),0)</f>
        <v>0</v>
      </c>
      <c r="AI37" s="64"/>
      <c r="AJ37" s="43"/>
      <c r="AK37" s="44"/>
      <c r="AL37" s="48">
        <f t="shared" ref="AL37" si="27">AK37-AJ37</f>
        <v>0</v>
      </c>
      <c r="AN37" s="43"/>
      <c r="AO37" s="44"/>
      <c r="AP37" s="48">
        <f t="shared" ref="AP37" si="28">AO37-AN37</f>
        <v>0</v>
      </c>
    </row>
    <row r="38" spans="2:42" hidden="1" outlineLevel="1" x14ac:dyDescent="0.3">
      <c r="B38" s="71"/>
      <c r="C38" s="18"/>
      <c r="D38" s="70"/>
      <c r="E38" s="70"/>
      <c r="F38" s="70"/>
      <c r="H38" s="22" t="e">
        <f t="shared" si="11"/>
        <v>#DIV/0!</v>
      </c>
      <c r="I38" s="22" t="e">
        <f t="shared" si="12"/>
        <v>#N/A</v>
      </c>
      <c r="J38" s="20"/>
      <c r="K38" s="28" t="str">
        <f t="shared" si="13"/>
        <v/>
      </c>
      <c r="L38" s="29" t="str">
        <f t="shared" si="14"/>
        <v/>
      </c>
      <c r="M38" s="30">
        <f t="shared" si="15"/>
        <v>0</v>
      </c>
      <c r="O38" s="33"/>
      <c r="P38" s="19"/>
      <c r="Q38" s="19"/>
      <c r="R38" s="19"/>
      <c r="S38" s="19"/>
      <c r="T38" s="19"/>
      <c r="U38" s="19"/>
      <c r="V38" s="60"/>
      <c r="W38" s="31"/>
      <c r="X38" s="11" t="e">
        <f t="shared" si="16"/>
        <v>#DIV/0!</v>
      </c>
      <c r="Y38" s="21" t="e">
        <f>VLOOKUP(W38,Masterdata!$E:$F,2,0)</f>
        <v>#N/A</v>
      </c>
      <c r="Z38" s="13">
        <f t="shared" si="17"/>
        <v>0</v>
      </c>
      <c r="AA38">
        <f>IFERROR(VLOOKUP(O38,Masterdata!$B:$C,2,0),0)</f>
        <v>0</v>
      </c>
      <c r="AB38">
        <f>IFERROR(VLOOKUP(P38,Masterdata!$B:$C,2,0),0)</f>
        <v>0</v>
      </c>
      <c r="AC38">
        <f>IFERROR(VLOOKUP(Q38,Masterdata!$B:$C,2,0),0)</f>
        <v>0</v>
      </c>
      <c r="AD38">
        <f>IFERROR(VLOOKUP(R38,Masterdata!$B:$C,2,0),0)</f>
        <v>0</v>
      </c>
      <c r="AE38">
        <f>IFERROR(VLOOKUP(S38,Masterdata!$B:$C,2,0),0)</f>
        <v>0</v>
      </c>
      <c r="AF38">
        <f>IFERROR(VLOOKUP(T38,Masterdata!$B:$C,2,0),0)</f>
        <v>0</v>
      </c>
      <c r="AG38">
        <f>IFERROR(VLOOKUP(U38,Masterdata!$B:$C,2,0),0)</f>
        <v>0</v>
      </c>
      <c r="AH38">
        <f>IFERROR(VLOOKUP(V38,Masterdata!$B:$C,2,0),0)</f>
        <v>0</v>
      </c>
      <c r="AI38" s="64"/>
      <c r="AJ38" s="43"/>
      <c r="AK38" s="44"/>
      <c r="AL38" s="48">
        <f t="shared" si="18"/>
        <v>0</v>
      </c>
      <c r="AN38" s="43"/>
      <c r="AO38" s="44"/>
      <c r="AP38" s="48">
        <f t="shared" si="19"/>
        <v>0</v>
      </c>
    </row>
    <row r="39" spans="2:42" hidden="1" outlineLevel="1" x14ac:dyDescent="0.3">
      <c r="B39" s="71"/>
      <c r="C39" s="18"/>
      <c r="D39" s="70"/>
      <c r="E39" s="70"/>
      <c r="F39" s="70"/>
      <c r="H39" s="22" t="e">
        <f t="shared" si="11"/>
        <v>#DIV/0!</v>
      </c>
      <c r="I39" s="22" t="e">
        <f t="shared" si="12"/>
        <v>#N/A</v>
      </c>
      <c r="J39" s="20"/>
      <c r="K39" s="28" t="str">
        <f t="shared" si="13"/>
        <v/>
      </c>
      <c r="L39" s="29" t="str">
        <f t="shared" si="14"/>
        <v/>
      </c>
      <c r="M39" s="30">
        <f t="shared" si="15"/>
        <v>0</v>
      </c>
      <c r="O39" s="33"/>
      <c r="P39" s="19"/>
      <c r="Q39" s="19"/>
      <c r="R39" s="19"/>
      <c r="S39" s="19"/>
      <c r="T39" s="19"/>
      <c r="U39" s="19"/>
      <c r="V39" s="60"/>
      <c r="W39" s="31"/>
      <c r="X39" s="11" t="e">
        <f t="shared" si="16"/>
        <v>#DIV/0!</v>
      </c>
      <c r="Y39" s="21" t="e">
        <f>VLOOKUP(W39,Masterdata!$E:$F,2,0)</f>
        <v>#N/A</v>
      </c>
      <c r="Z39" s="13">
        <f t="shared" si="17"/>
        <v>0</v>
      </c>
      <c r="AA39">
        <f>IFERROR(VLOOKUP(O39,Masterdata!$B:$C,2,0),0)</f>
        <v>0</v>
      </c>
      <c r="AB39">
        <f>IFERROR(VLOOKUP(P39,Masterdata!$B:$C,2,0),0)</f>
        <v>0</v>
      </c>
      <c r="AC39">
        <f>IFERROR(VLOOKUP(Q39,Masterdata!$B:$C,2,0),0)</f>
        <v>0</v>
      </c>
      <c r="AD39">
        <f>IFERROR(VLOOKUP(R39,Masterdata!$B:$C,2,0),0)</f>
        <v>0</v>
      </c>
      <c r="AE39">
        <f>IFERROR(VLOOKUP(S39,Masterdata!$B:$C,2,0),0)</f>
        <v>0</v>
      </c>
      <c r="AF39">
        <f>IFERROR(VLOOKUP(T39,Masterdata!$B:$C,2,0),0)</f>
        <v>0</v>
      </c>
      <c r="AG39">
        <f>IFERROR(VLOOKUP(U39,Masterdata!$B:$C,2,0),0)</f>
        <v>0</v>
      </c>
      <c r="AH39">
        <f>IFERROR(VLOOKUP(V39,Masterdata!$B:$C,2,0),0)</f>
        <v>0</v>
      </c>
      <c r="AI39" s="64"/>
      <c r="AJ39" s="43"/>
      <c r="AK39" s="44"/>
      <c r="AL39" s="48">
        <f t="shared" si="18"/>
        <v>0</v>
      </c>
      <c r="AN39" s="43"/>
      <c r="AO39" s="44"/>
      <c r="AP39" s="48">
        <f t="shared" si="19"/>
        <v>0</v>
      </c>
    </row>
    <row r="40" spans="2:42" hidden="1" outlineLevel="1" x14ac:dyDescent="0.3">
      <c r="B40" s="71"/>
      <c r="C40" s="18"/>
      <c r="D40" s="70"/>
      <c r="E40" s="70"/>
      <c r="F40" s="70"/>
      <c r="H40" s="22" t="e">
        <f t="shared" si="11"/>
        <v>#DIV/0!</v>
      </c>
      <c r="I40" s="22" t="e">
        <f t="shared" si="12"/>
        <v>#N/A</v>
      </c>
      <c r="J40" s="20"/>
      <c r="K40" s="28" t="str">
        <f t="shared" si="13"/>
        <v/>
      </c>
      <c r="L40" s="29" t="str">
        <f t="shared" si="14"/>
        <v/>
      </c>
      <c r="M40" s="30">
        <f t="shared" si="15"/>
        <v>0</v>
      </c>
      <c r="O40" s="33"/>
      <c r="P40" s="19"/>
      <c r="Q40" s="19"/>
      <c r="R40" s="19"/>
      <c r="S40" s="19"/>
      <c r="T40" s="19"/>
      <c r="U40" s="19"/>
      <c r="V40" s="60"/>
      <c r="W40" s="31"/>
      <c r="X40" s="11" t="e">
        <f t="shared" si="16"/>
        <v>#DIV/0!</v>
      </c>
      <c r="Y40" s="21" t="e">
        <f>VLOOKUP(W40,Masterdata!$E:$F,2,0)</f>
        <v>#N/A</v>
      </c>
      <c r="Z40" s="13">
        <f t="shared" si="17"/>
        <v>0</v>
      </c>
      <c r="AA40">
        <f>IFERROR(VLOOKUP(O40,Masterdata!$B:$C,2,0),0)</f>
        <v>0</v>
      </c>
      <c r="AB40">
        <f>IFERROR(VLOOKUP(P40,Masterdata!$B:$C,2,0),0)</f>
        <v>0</v>
      </c>
      <c r="AC40">
        <f>IFERROR(VLOOKUP(Q40,Masterdata!$B:$C,2,0),0)</f>
        <v>0</v>
      </c>
      <c r="AD40">
        <f>IFERROR(VLOOKUP(R40,Masterdata!$B:$C,2,0),0)</f>
        <v>0</v>
      </c>
      <c r="AE40">
        <f>IFERROR(VLOOKUP(S40,Masterdata!$B:$C,2,0),0)</f>
        <v>0</v>
      </c>
      <c r="AF40">
        <f>IFERROR(VLOOKUP(T40,Masterdata!$B:$C,2,0),0)</f>
        <v>0</v>
      </c>
      <c r="AG40">
        <f>IFERROR(VLOOKUP(U40,Masterdata!$B:$C,2,0),0)</f>
        <v>0</v>
      </c>
      <c r="AH40">
        <f>IFERROR(VLOOKUP(V40,Masterdata!$B:$C,2,0),0)</f>
        <v>0</v>
      </c>
      <c r="AI40" s="64"/>
      <c r="AJ40" s="43"/>
      <c r="AK40" s="44"/>
      <c r="AL40" s="48">
        <f t="shared" si="18"/>
        <v>0</v>
      </c>
      <c r="AN40" s="43"/>
      <c r="AO40" s="44"/>
      <c r="AP40" s="48">
        <f t="shared" si="19"/>
        <v>0</v>
      </c>
    </row>
    <row r="41" spans="2:42" hidden="1" outlineLevel="1" x14ac:dyDescent="0.3">
      <c r="B41" s="71"/>
      <c r="C41" s="18"/>
      <c r="D41" s="70"/>
      <c r="E41" s="70"/>
      <c r="F41" s="70"/>
      <c r="H41" s="22" t="e">
        <f t="shared" si="11"/>
        <v>#DIV/0!</v>
      </c>
      <c r="I41" s="22" t="e">
        <f t="shared" si="12"/>
        <v>#N/A</v>
      </c>
      <c r="J41" s="20"/>
      <c r="K41" s="28" t="str">
        <f t="shared" si="13"/>
        <v/>
      </c>
      <c r="L41" s="29" t="str">
        <f t="shared" si="14"/>
        <v/>
      </c>
      <c r="M41" s="30">
        <f t="shared" si="15"/>
        <v>0</v>
      </c>
      <c r="O41" s="33"/>
      <c r="P41" s="19"/>
      <c r="Q41" s="19"/>
      <c r="R41" s="19"/>
      <c r="S41" s="19"/>
      <c r="T41" s="19"/>
      <c r="U41" s="19"/>
      <c r="V41" s="60"/>
      <c r="W41" s="31"/>
      <c r="X41" s="11" t="e">
        <f t="shared" si="16"/>
        <v>#DIV/0!</v>
      </c>
      <c r="Y41" s="21" t="e">
        <f>VLOOKUP(W41,Masterdata!$E:$F,2,0)</f>
        <v>#N/A</v>
      </c>
      <c r="Z41" s="13">
        <f t="shared" si="17"/>
        <v>0</v>
      </c>
      <c r="AA41">
        <f>IFERROR(VLOOKUP(O41,Masterdata!$B:$C,2,0),0)</f>
        <v>0</v>
      </c>
      <c r="AB41">
        <f>IFERROR(VLOOKUP(P41,Masterdata!$B:$C,2,0),0)</f>
        <v>0</v>
      </c>
      <c r="AC41">
        <f>IFERROR(VLOOKUP(Q41,Masterdata!$B:$C,2,0),0)</f>
        <v>0</v>
      </c>
      <c r="AD41">
        <f>IFERROR(VLOOKUP(R41,Masterdata!$B:$C,2,0),0)</f>
        <v>0</v>
      </c>
      <c r="AE41">
        <f>IFERROR(VLOOKUP(S41,Masterdata!$B:$C,2,0),0)</f>
        <v>0</v>
      </c>
      <c r="AF41">
        <f>IFERROR(VLOOKUP(T41,Masterdata!$B:$C,2,0),0)</f>
        <v>0</v>
      </c>
      <c r="AG41">
        <f>IFERROR(VLOOKUP(U41,Masterdata!$B:$C,2,0),0)</f>
        <v>0</v>
      </c>
      <c r="AH41">
        <f>IFERROR(VLOOKUP(V41,Masterdata!$B:$C,2,0),0)</f>
        <v>0</v>
      </c>
      <c r="AI41" s="64"/>
      <c r="AJ41" s="43"/>
      <c r="AK41" s="44"/>
      <c r="AL41" s="48">
        <f t="shared" si="18"/>
        <v>0</v>
      </c>
      <c r="AN41" s="43"/>
      <c r="AO41" s="44"/>
      <c r="AP41" s="48">
        <f t="shared" si="19"/>
        <v>0</v>
      </c>
    </row>
    <row r="42" spans="2:42" hidden="1" outlineLevel="1" x14ac:dyDescent="0.3">
      <c r="B42" s="71"/>
      <c r="C42" s="18"/>
      <c r="D42" s="70"/>
      <c r="E42" s="70"/>
      <c r="F42" s="70"/>
      <c r="H42" s="22" t="e">
        <f t="shared" si="11"/>
        <v>#DIV/0!</v>
      </c>
      <c r="I42" s="22" t="e">
        <f t="shared" si="12"/>
        <v>#N/A</v>
      </c>
      <c r="J42" s="20"/>
      <c r="K42" s="28" t="str">
        <f t="shared" si="13"/>
        <v/>
      </c>
      <c r="L42" s="29" t="str">
        <f t="shared" si="14"/>
        <v/>
      </c>
      <c r="M42" s="30">
        <f t="shared" si="15"/>
        <v>0</v>
      </c>
      <c r="O42" s="33"/>
      <c r="P42" s="19"/>
      <c r="Q42" s="19"/>
      <c r="R42" s="19"/>
      <c r="S42" s="19"/>
      <c r="T42" s="19"/>
      <c r="U42" s="19"/>
      <c r="V42" s="60"/>
      <c r="W42" s="31"/>
      <c r="X42" s="11" t="e">
        <f t="shared" si="16"/>
        <v>#DIV/0!</v>
      </c>
      <c r="Y42" s="21" t="e">
        <f>VLOOKUP(W42,Masterdata!$E:$F,2,0)</f>
        <v>#N/A</v>
      </c>
      <c r="Z42" s="13">
        <f t="shared" si="17"/>
        <v>0</v>
      </c>
      <c r="AA42">
        <f>IFERROR(VLOOKUP(O42,Masterdata!$B:$C,2,0),0)</f>
        <v>0</v>
      </c>
      <c r="AB42">
        <f>IFERROR(VLOOKUP(P42,Masterdata!$B:$C,2,0),0)</f>
        <v>0</v>
      </c>
      <c r="AC42">
        <f>IFERROR(VLOOKUP(Q42,Masterdata!$B:$C,2,0),0)</f>
        <v>0</v>
      </c>
      <c r="AD42">
        <f>IFERROR(VLOOKUP(R42,Masterdata!$B:$C,2,0),0)</f>
        <v>0</v>
      </c>
      <c r="AE42">
        <f>IFERROR(VLOOKUP(S42,Masterdata!$B:$C,2,0),0)</f>
        <v>0</v>
      </c>
      <c r="AF42">
        <f>IFERROR(VLOOKUP(T42,Masterdata!$B:$C,2,0),0)</f>
        <v>0</v>
      </c>
      <c r="AG42">
        <f>IFERROR(VLOOKUP(U42,Masterdata!$B:$C,2,0),0)</f>
        <v>0</v>
      </c>
      <c r="AH42">
        <f>IFERROR(VLOOKUP(V42,Masterdata!$B:$C,2,0),0)</f>
        <v>0</v>
      </c>
      <c r="AI42" s="64"/>
      <c r="AJ42" s="43"/>
      <c r="AK42" s="44"/>
      <c r="AL42" s="48">
        <f t="shared" si="18"/>
        <v>0</v>
      </c>
      <c r="AN42" s="43"/>
      <c r="AO42" s="44"/>
      <c r="AP42" s="48">
        <f t="shared" si="19"/>
        <v>0</v>
      </c>
    </row>
    <row r="43" spans="2:42" hidden="1" outlineLevel="1" x14ac:dyDescent="0.3">
      <c r="B43" s="71"/>
      <c r="C43" s="18"/>
      <c r="D43" s="70"/>
      <c r="E43" s="70"/>
      <c r="F43" s="70"/>
      <c r="H43" s="22" t="e">
        <f t="shared" si="11"/>
        <v>#DIV/0!</v>
      </c>
      <c r="I43" s="22" t="e">
        <f t="shared" si="12"/>
        <v>#N/A</v>
      </c>
      <c r="J43" s="20"/>
      <c r="K43" s="28" t="str">
        <f t="shared" si="13"/>
        <v/>
      </c>
      <c r="L43" s="29" t="str">
        <f t="shared" si="14"/>
        <v/>
      </c>
      <c r="M43" s="30">
        <f t="shared" si="15"/>
        <v>0</v>
      </c>
      <c r="O43" s="33"/>
      <c r="P43" s="19"/>
      <c r="Q43" s="19"/>
      <c r="R43" s="19"/>
      <c r="S43" s="19"/>
      <c r="T43" s="19"/>
      <c r="U43" s="19"/>
      <c r="V43" s="60"/>
      <c r="W43" s="31"/>
      <c r="X43" s="11" t="e">
        <f t="shared" si="16"/>
        <v>#DIV/0!</v>
      </c>
      <c r="Y43" s="21" t="e">
        <f>VLOOKUP(W43,Masterdata!$E:$F,2,0)</f>
        <v>#N/A</v>
      </c>
      <c r="Z43" s="13">
        <f t="shared" si="17"/>
        <v>0</v>
      </c>
      <c r="AA43">
        <f>IFERROR(VLOOKUP(O43,Masterdata!$B:$C,2,0),0)</f>
        <v>0</v>
      </c>
      <c r="AB43">
        <f>IFERROR(VLOOKUP(P43,Masterdata!$B:$C,2,0),0)</f>
        <v>0</v>
      </c>
      <c r="AC43">
        <f>IFERROR(VLOOKUP(Q43,Masterdata!$B:$C,2,0),0)</f>
        <v>0</v>
      </c>
      <c r="AD43">
        <f>IFERROR(VLOOKUP(R43,Masterdata!$B:$C,2,0),0)</f>
        <v>0</v>
      </c>
      <c r="AE43">
        <f>IFERROR(VLOOKUP(S43,Masterdata!$B:$C,2,0),0)</f>
        <v>0</v>
      </c>
      <c r="AF43">
        <f>IFERROR(VLOOKUP(T43,Masterdata!$B:$C,2,0),0)</f>
        <v>0</v>
      </c>
      <c r="AG43">
        <f>IFERROR(VLOOKUP(U43,Masterdata!$B:$C,2,0),0)</f>
        <v>0</v>
      </c>
      <c r="AH43">
        <f>IFERROR(VLOOKUP(V43,Masterdata!$B:$C,2,0),0)</f>
        <v>0</v>
      </c>
      <c r="AI43" s="64"/>
      <c r="AJ43" s="43"/>
      <c r="AK43" s="44"/>
      <c r="AL43" s="48">
        <f t="shared" si="18"/>
        <v>0</v>
      </c>
      <c r="AN43" s="43"/>
      <c r="AO43" s="44"/>
      <c r="AP43" s="48">
        <f t="shared" si="19"/>
        <v>0</v>
      </c>
    </row>
    <row r="44" spans="2:42" hidden="1" outlineLevel="1" x14ac:dyDescent="0.3">
      <c r="B44" s="71"/>
      <c r="C44" s="18"/>
      <c r="D44" s="70"/>
      <c r="E44" s="70"/>
      <c r="F44" s="70"/>
      <c r="H44" s="22" t="e">
        <f t="shared" si="11"/>
        <v>#DIV/0!</v>
      </c>
      <c r="I44" s="22" t="e">
        <f t="shared" si="12"/>
        <v>#N/A</v>
      </c>
      <c r="J44" s="20"/>
      <c r="K44" s="28" t="str">
        <f t="shared" si="13"/>
        <v/>
      </c>
      <c r="L44" s="29" t="str">
        <f t="shared" si="14"/>
        <v/>
      </c>
      <c r="M44" s="30">
        <f t="shared" si="15"/>
        <v>0</v>
      </c>
      <c r="O44" s="33"/>
      <c r="P44" s="19"/>
      <c r="Q44" s="19"/>
      <c r="R44" s="19"/>
      <c r="S44" s="19"/>
      <c r="T44" s="19"/>
      <c r="U44" s="19"/>
      <c r="V44" s="60"/>
      <c r="W44" s="31"/>
      <c r="X44" s="11" t="e">
        <f t="shared" si="16"/>
        <v>#DIV/0!</v>
      </c>
      <c r="Y44" s="21" t="e">
        <f>VLOOKUP(W44,Masterdata!$E:$F,2,0)</f>
        <v>#N/A</v>
      </c>
      <c r="Z44" s="13">
        <f t="shared" si="17"/>
        <v>0</v>
      </c>
      <c r="AA44">
        <f>IFERROR(VLOOKUP(O44,Masterdata!$B:$C,2,0),0)</f>
        <v>0</v>
      </c>
      <c r="AB44">
        <f>IFERROR(VLOOKUP(P44,Masterdata!$B:$C,2,0),0)</f>
        <v>0</v>
      </c>
      <c r="AC44">
        <f>IFERROR(VLOOKUP(Q44,Masterdata!$B:$C,2,0),0)</f>
        <v>0</v>
      </c>
      <c r="AD44">
        <f>IFERROR(VLOOKUP(R44,Masterdata!$B:$C,2,0),0)</f>
        <v>0</v>
      </c>
      <c r="AE44">
        <f>IFERROR(VLOOKUP(S44,Masterdata!$B:$C,2,0),0)</f>
        <v>0</v>
      </c>
      <c r="AF44">
        <f>IFERROR(VLOOKUP(T44,Masterdata!$B:$C,2,0),0)</f>
        <v>0</v>
      </c>
      <c r="AG44">
        <f>IFERROR(VLOOKUP(U44,Masterdata!$B:$C,2,0),0)</f>
        <v>0</v>
      </c>
      <c r="AH44">
        <f>IFERROR(VLOOKUP(V44,Masterdata!$B:$C,2,0),0)</f>
        <v>0</v>
      </c>
      <c r="AI44" s="64"/>
      <c r="AJ44" s="43"/>
      <c r="AK44" s="44"/>
      <c r="AL44" s="48">
        <f t="shared" si="18"/>
        <v>0</v>
      </c>
      <c r="AN44" s="43"/>
      <c r="AO44" s="44"/>
      <c r="AP44" s="48">
        <f t="shared" si="19"/>
        <v>0</v>
      </c>
    </row>
    <row r="45" spans="2:42" hidden="1" outlineLevel="1" x14ac:dyDescent="0.3">
      <c r="B45" s="71"/>
      <c r="C45" s="18"/>
      <c r="D45" s="70"/>
      <c r="E45" s="70"/>
      <c r="F45" s="70"/>
      <c r="H45" s="22" t="e">
        <f t="shared" si="11"/>
        <v>#DIV/0!</v>
      </c>
      <c r="I45" s="22" t="e">
        <f t="shared" si="12"/>
        <v>#N/A</v>
      </c>
      <c r="J45" s="20"/>
      <c r="K45" s="28" t="str">
        <f t="shared" si="13"/>
        <v/>
      </c>
      <c r="L45" s="29" t="str">
        <f t="shared" si="14"/>
        <v/>
      </c>
      <c r="M45" s="30">
        <f t="shared" si="15"/>
        <v>0</v>
      </c>
      <c r="O45" s="33"/>
      <c r="P45" s="19"/>
      <c r="Q45" s="19"/>
      <c r="R45" s="19"/>
      <c r="S45" s="19"/>
      <c r="T45" s="19"/>
      <c r="U45" s="19"/>
      <c r="V45" s="60"/>
      <c r="W45" s="31"/>
      <c r="X45" s="11" t="e">
        <f t="shared" si="16"/>
        <v>#DIV/0!</v>
      </c>
      <c r="Y45" s="21" t="e">
        <f>VLOOKUP(W45,Masterdata!$E:$F,2,0)</f>
        <v>#N/A</v>
      </c>
      <c r="Z45" s="13">
        <f t="shared" si="17"/>
        <v>0</v>
      </c>
      <c r="AA45">
        <f>IFERROR(VLOOKUP(O45,Masterdata!$B:$C,2,0),0)</f>
        <v>0</v>
      </c>
      <c r="AB45">
        <f>IFERROR(VLOOKUP(P45,Masterdata!$B:$C,2,0),0)</f>
        <v>0</v>
      </c>
      <c r="AC45">
        <f>IFERROR(VLOOKUP(Q45,Masterdata!$B:$C,2,0),0)</f>
        <v>0</v>
      </c>
      <c r="AD45">
        <f>IFERROR(VLOOKUP(R45,Masterdata!$B:$C,2,0),0)</f>
        <v>0</v>
      </c>
      <c r="AE45">
        <f>IFERROR(VLOOKUP(S45,Masterdata!$B:$C,2,0),0)</f>
        <v>0</v>
      </c>
      <c r="AF45">
        <f>IFERROR(VLOOKUP(T45,Masterdata!$B:$C,2,0),0)</f>
        <v>0</v>
      </c>
      <c r="AG45">
        <f>IFERROR(VLOOKUP(U45,Masterdata!$B:$C,2,0),0)</f>
        <v>0</v>
      </c>
      <c r="AH45">
        <f>IFERROR(VLOOKUP(V45,Masterdata!$B:$C,2,0),0)</f>
        <v>0</v>
      </c>
      <c r="AI45" s="64"/>
      <c r="AJ45" s="43"/>
      <c r="AK45" s="44"/>
      <c r="AL45" s="48">
        <f t="shared" si="18"/>
        <v>0</v>
      </c>
      <c r="AN45" s="43"/>
      <c r="AO45" s="44"/>
      <c r="AP45" s="48">
        <f t="shared" si="19"/>
        <v>0</v>
      </c>
    </row>
    <row r="46" spans="2:42" hidden="1" outlineLevel="1" x14ac:dyDescent="0.3">
      <c r="B46" s="71"/>
      <c r="C46" s="18"/>
      <c r="D46" s="70"/>
      <c r="E46" s="70"/>
      <c r="F46" s="70"/>
      <c r="H46" s="22" t="e">
        <f t="shared" si="11"/>
        <v>#DIV/0!</v>
      </c>
      <c r="I46" s="22" t="e">
        <f t="shared" si="12"/>
        <v>#N/A</v>
      </c>
      <c r="J46" s="20"/>
      <c r="K46" s="28" t="str">
        <f t="shared" si="13"/>
        <v/>
      </c>
      <c r="L46" s="29" t="str">
        <f t="shared" si="14"/>
        <v/>
      </c>
      <c r="M46" s="30">
        <f t="shared" si="15"/>
        <v>0</v>
      </c>
      <c r="O46" s="33"/>
      <c r="P46" s="19"/>
      <c r="Q46" s="19"/>
      <c r="R46" s="19"/>
      <c r="S46" s="19"/>
      <c r="T46" s="19"/>
      <c r="U46" s="19"/>
      <c r="V46" s="60"/>
      <c r="W46" s="31"/>
      <c r="X46" s="11" t="e">
        <f t="shared" si="16"/>
        <v>#DIV/0!</v>
      </c>
      <c r="Y46" s="21" t="e">
        <f>VLOOKUP(W46,Masterdata!$E:$F,2,0)</f>
        <v>#N/A</v>
      </c>
      <c r="Z46" s="13">
        <f t="shared" si="17"/>
        <v>0</v>
      </c>
      <c r="AA46">
        <f>IFERROR(VLOOKUP(O46,Masterdata!$B:$C,2,0),0)</f>
        <v>0</v>
      </c>
      <c r="AB46">
        <f>IFERROR(VLOOKUP(P46,Masterdata!$B:$C,2,0),0)</f>
        <v>0</v>
      </c>
      <c r="AC46">
        <f>IFERROR(VLOOKUP(Q46,Masterdata!$B:$C,2,0),0)</f>
        <v>0</v>
      </c>
      <c r="AD46">
        <f>IFERROR(VLOOKUP(R46,Masterdata!$B:$C,2,0),0)</f>
        <v>0</v>
      </c>
      <c r="AE46">
        <f>IFERROR(VLOOKUP(S46,Masterdata!$B:$C,2,0),0)</f>
        <v>0</v>
      </c>
      <c r="AF46">
        <f>IFERROR(VLOOKUP(T46,Masterdata!$B:$C,2,0),0)</f>
        <v>0</v>
      </c>
      <c r="AG46">
        <f>IFERROR(VLOOKUP(U46,Masterdata!$B:$C,2,0),0)</f>
        <v>0</v>
      </c>
      <c r="AH46">
        <f>IFERROR(VLOOKUP(V46,Masterdata!$B:$C,2,0),0)</f>
        <v>0</v>
      </c>
      <c r="AI46" s="64"/>
      <c r="AJ46" s="43"/>
      <c r="AK46" s="44"/>
      <c r="AL46" s="48">
        <f t="shared" si="18"/>
        <v>0</v>
      </c>
      <c r="AN46" s="43"/>
      <c r="AO46" s="44"/>
      <c r="AP46" s="48">
        <f t="shared" si="19"/>
        <v>0</v>
      </c>
    </row>
    <row r="47" spans="2:42" hidden="1" outlineLevel="1" x14ac:dyDescent="0.3">
      <c r="B47" s="71"/>
      <c r="C47" s="18"/>
      <c r="D47" s="70"/>
      <c r="E47" s="70"/>
      <c r="F47" s="70"/>
      <c r="H47" s="22" t="e">
        <f t="shared" si="11"/>
        <v>#DIV/0!</v>
      </c>
      <c r="I47" s="22" t="e">
        <f t="shared" si="12"/>
        <v>#N/A</v>
      </c>
      <c r="J47" s="20"/>
      <c r="K47" s="28" t="str">
        <f t="shared" si="13"/>
        <v/>
      </c>
      <c r="L47" s="29" t="str">
        <f t="shared" si="14"/>
        <v/>
      </c>
      <c r="M47" s="30">
        <f t="shared" si="15"/>
        <v>0</v>
      </c>
      <c r="O47" s="33"/>
      <c r="P47" s="19"/>
      <c r="Q47" s="19"/>
      <c r="R47" s="19"/>
      <c r="S47" s="19"/>
      <c r="T47" s="19"/>
      <c r="U47" s="19"/>
      <c r="V47" s="60"/>
      <c r="W47" s="31"/>
      <c r="X47" s="11" t="e">
        <f t="shared" si="16"/>
        <v>#DIV/0!</v>
      </c>
      <c r="Y47" s="21" t="e">
        <f>VLOOKUP(W47,Masterdata!$E:$F,2,0)</f>
        <v>#N/A</v>
      </c>
      <c r="Z47" s="13">
        <f t="shared" si="17"/>
        <v>0</v>
      </c>
      <c r="AA47">
        <f>IFERROR(VLOOKUP(O47,Masterdata!$B:$C,2,0),0)</f>
        <v>0</v>
      </c>
      <c r="AB47">
        <f>IFERROR(VLOOKUP(P47,Masterdata!$B:$C,2,0),0)</f>
        <v>0</v>
      </c>
      <c r="AC47">
        <f>IFERROR(VLOOKUP(Q47,Masterdata!$B:$C,2,0),0)</f>
        <v>0</v>
      </c>
      <c r="AD47">
        <f>IFERROR(VLOOKUP(R47,Masterdata!$B:$C,2,0),0)</f>
        <v>0</v>
      </c>
      <c r="AE47">
        <f>IFERROR(VLOOKUP(S47,Masterdata!$B:$C,2,0),0)</f>
        <v>0</v>
      </c>
      <c r="AF47">
        <f>IFERROR(VLOOKUP(T47,Masterdata!$B:$C,2,0),0)</f>
        <v>0</v>
      </c>
      <c r="AG47">
        <f>IFERROR(VLOOKUP(U47,Masterdata!$B:$C,2,0),0)</f>
        <v>0</v>
      </c>
      <c r="AH47">
        <f>IFERROR(VLOOKUP(V47,Masterdata!$B:$C,2,0),0)</f>
        <v>0</v>
      </c>
      <c r="AI47" s="64"/>
      <c r="AJ47" s="43"/>
      <c r="AK47" s="44"/>
      <c r="AL47" s="48">
        <f t="shared" si="18"/>
        <v>0</v>
      </c>
      <c r="AN47" s="43"/>
      <c r="AO47" s="44"/>
      <c r="AP47" s="48">
        <f t="shared" si="19"/>
        <v>0</v>
      </c>
    </row>
    <row r="48" spans="2:42" hidden="1" outlineLevel="1" x14ac:dyDescent="0.3">
      <c r="B48" s="71"/>
      <c r="C48" s="18"/>
      <c r="D48" s="70"/>
      <c r="E48" s="70"/>
      <c r="F48" s="70"/>
      <c r="H48" s="22" t="e">
        <f t="shared" si="11"/>
        <v>#DIV/0!</v>
      </c>
      <c r="I48" s="22" t="e">
        <f t="shared" si="12"/>
        <v>#N/A</v>
      </c>
      <c r="J48" s="20"/>
      <c r="K48" s="28" t="str">
        <f t="shared" si="13"/>
        <v/>
      </c>
      <c r="L48" s="29" t="str">
        <f t="shared" si="14"/>
        <v/>
      </c>
      <c r="M48" s="30">
        <f t="shared" si="15"/>
        <v>0</v>
      </c>
      <c r="O48" s="33"/>
      <c r="P48" s="19"/>
      <c r="Q48" s="19"/>
      <c r="R48" s="19"/>
      <c r="S48" s="19"/>
      <c r="T48" s="19"/>
      <c r="U48" s="19"/>
      <c r="V48" s="60"/>
      <c r="W48" s="31"/>
      <c r="X48" s="11" t="e">
        <f t="shared" si="16"/>
        <v>#DIV/0!</v>
      </c>
      <c r="Y48" s="21" t="e">
        <f>VLOOKUP(W48,Masterdata!$E:$F,2,0)</f>
        <v>#N/A</v>
      </c>
      <c r="Z48" s="13">
        <f t="shared" si="17"/>
        <v>0</v>
      </c>
      <c r="AA48">
        <f>IFERROR(VLOOKUP(O48,Masterdata!$B:$C,2,0),0)</f>
        <v>0</v>
      </c>
      <c r="AB48">
        <f>IFERROR(VLOOKUP(P48,Masterdata!$B:$C,2,0),0)</f>
        <v>0</v>
      </c>
      <c r="AC48">
        <f>IFERROR(VLOOKUP(Q48,Masterdata!$B:$C,2,0),0)</f>
        <v>0</v>
      </c>
      <c r="AD48">
        <f>IFERROR(VLOOKUP(R48,Masterdata!$B:$C,2,0),0)</f>
        <v>0</v>
      </c>
      <c r="AE48">
        <f>IFERROR(VLOOKUP(S48,Masterdata!$B:$C,2,0),0)</f>
        <v>0</v>
      </c>
      <c r="AF48">
        <f>IFERROR(VLOOKUP(T48,Masterdata!$B:$C,2,0),0)</f>
        <v>0</v>
      </c>
      <c r="AG48">
        <f>IFERROR(VLOOKUP(U48,Masterdata!$B:$C,2,0),0)</f>
        <v>0</v>
      </c>
      <c r="AH48">
        <f>IFERROR(VLOOKUP(V48,Masterdata!$B:$C,2,0),0)</f>
        <v>0</v>
      </c>
      <c r="AI48" s="64"/>
      <c r="AJ48" s="43"/>
      <c r="AK48" s="44"/>
      <c r="AL48" s="48">
        <f t="shared" si="18"/>
        <v>0</v>
      </c>
      <c r="AN48" s="43"/>
      <c r="AO48" s="44"/>
      <c r="AP48" s="48">
        <f t="shared" si="19"/>
        <v>0</v>
      </c>
    </row>
    <row r="49" spans="2:42" hidden="1" outlineLevel="1" x14ac:dyDescent="0.3">
      <c r="B49" s="71"/>
      <c r="C49" s="18"/>
      <c r="D49" s="70"/>
      <c r="E49" s="70"/>
      <c r="F49" s="70"/>
      <c r="H49" s="22" t="e">
        <f t="shared" si="11"/>
        <v>#DIV/0!</v>
      </c>
      <c r="I49" s="22" t="e">
        <f t="shared" si="12"/>
        <v>#N/A</v>
      </c>
      <c r="J49" s="20"/>
      <c r="K49" s="28" t="str">
        <f t="shared" si="13"/>
        <v/>
      </c>
      <c r="L49" s="29" t="str">
        <f t="shared" si="14"/>
        <v/>
      </c>
      <c r="M49" s="30">
        <f t="shared" si="15"/>
        <v>0</v>
      </c>
      <c r="O49" s="33"/>
      <c r="P49" s="19"/>
      <c r="Q49" s="19"/>
      <c r="R49" s="19"/>
      <c r="S49" s="19"/>
      <c r="T49" s="19"/>
      <c r="U49" s="19"/>
      <c r="V49" s="60"/>
      <c r="W49" s="31"/>
      <c r="X49" s="11" t="e">
        <f t="shared" si="16"/>
        <v>#DIV/0!</v>
      </c>
      <c r="Y49" s="21" t="e">
        <f>VLOOKUP(W49,Masterdata!$E:$F,2,0)</f>
        <v>#N/A</v>
      </c>
      <c r="Z49" s="13">
        <f t="shared" si="17"/>
        <v>0</v>
      </c>
      <c r="AA49">
        <f>IFERROR(VLOOKUP(O49,Masterdata!$B:$C,2,0),0)</f>
        <v>0</v>
      </c>
      <c r="AB49">
        <f>IFERROR(VLOOKUP(P49,Masterdata!$B:$C,2,0),0)</f>
        <v>0</v>
      </c>
      <c r="AC49">
        <f>IFERROR(VLOOKUP(Q49,Masterdata!$B:$C,2,0),0)</f>
        <v>0</v>
      </c>
      <c r="AD49">
        <f>IFERROR(VLOOKUP(R49,Masterdata!$B:$C,2,0),0)</f>
        <v>0</v>
      </c>
      <c r="AE49">
        <f>IFERROR(VLOOKUP(S49,Masterdata!$B:$C,2,0),0)</f>
        <v>0</v>
      </c>
      <c r="AF49">
        <f>IFERROR(VLOOKUP(T49,Masterdata!$B:$C,2,0),0)</f>
        <v>0</v>
      </c>
      <c r="AG49">
        <f>IFERROR(VLOOKUP(U49,Masterdata!$B:$C,2,0),0)</f>
        <v>0</v>
      </c>
      <c r="AH49">
        <f>IFERROR(VLOOKUP(V49,Masterdata!$B:$C,2,0),0)</f>
        <v>0</v>
      </c>
      <c r="AI49" s="64"/>
      <c r="AJ49" s="43"/>
      <c r="AK49" s="44"/>
      <c r="AL49" s="48">
        <f t="shared" si="18"/>
        <v>0</v>
      </c>
      <c r="AN49" s="43"/>
      <c r="AO49" s="44"/>
      <c r="AP49" s="48">
        <f t="shared" si="19"/>
        <v>0</v>
      </c>
    </row>
    <row r="50" spans="2:42" hidden="1" outlineLevel="1" x14ac:dyDescent="0.3">
      <c r="B50" s="71"/>
      <c r="C50" s="18"/>
      <c r="D50" s="70"/>
      <c r="E50" s="70"/>
      <c r="F50" s="70"/>
      <c r="H50" s="22" t="e">
        <f t="shared" si="11"/>
        <v>#DIV/0!</v>
      </c>
      <c r="I50" s="22" t="e">
        <f t="shared" si="12"/>
        <v>#N/A</v>
      </c>
      <c r="J50" s="20"/>
      <c r="K50" s="28" t="str">
        <f t="shared" si="13"/>
        <v/>
      </c>
      <c r="L50" s="29" t="str">
        <f t="shared" si="14"/>
        <v/>
      </c>
      <c r="M50" s="30">
        <f t="shared" si="15"/>
        <v>0</v>
      </c>
      <c r="O50" s="33"/>
      <c r="P50" s="19"/>
      <c r="Q50" s="19"/>
      <c r="R50" s="19"/>
      <c r="S50" s="19"/>
      <c r="T50" s="19"/>
      <c r="U50" s="19"/>
      <c r="V50" s="60"/>
      <c r="W50" s="31"/>
      <c r="X50" s="11" t="e">
        <f t="shared" si="16"/>
        <v>#DIV/0!</v>
      </c>
      <c r="Y50" s="21" t="e">
        <f>VLOOKUP(W50,Masterdata!$E:$F,2,0)</f>
        <v>#N/A</v>
      </c>
      <c r="Z50" s="13">
        <f t="shared" si="17"/>
        <v>0</v>
      </c>
      <c r="AA50">
        <f>IFERROR(VLOOKUP(O50,Masterdata!$B:$C,2,0),0)</f>
        <v>0</v>
      </c>
      <c r="AB50">
        <f>IFERROR(VLOOKUP(P50,Masterdata!$B:$C,2,0),0)</f>
        <v>0</v>
      </c>
      <c r="AC50">
        <f>IFERROR(VLOOKUP(Q50,Masterdata!$B:$C,2,0),0)</f>
        <v>0</v>
      </c>
      <c r="AD50">
        <f>IFERROR(VLOOKUP(R50,Masterdata!$B:$C,2,0),0)</f>
        <v>0</v>
      </c>
      <c r="AE50">
        <f>IFERROR(VLOOKUP(S50,Masterdata!$B:$C,2,0),0)</f>
        <v>0</v>
      </c>
      <c r="AF50">
        <f>IFERROR(VLOOKUP(T50,Masterdata!$B:$C,2,0),0)</f>
        <v>0</v>
      </c>
      <c r="AG50">
        <f>IFERROR(VLOOKUP(U50,Masterdata!$B:$C,2,0),0)</f>
        <v>0</v>
      </c>
      <c r="AH50">
        <f>IFERROR(VLOOKUP(V50,Masterdata!$B:$C,2,0),0)</f>
        <v>0</v>
      </c>
      <c r="AI50" s="64"/>
      <c r="AJ50" s="43"/>
      <c r="AK50" s="44"/>
      <c r="AL50" s="48">
        <f t="shared" si="18"/>
        <v>0</v>
      </c>
      <c r="AN50" s="43"/>
      <c r="AO50" s="44"/>
      <c r="AP50" s="48">
        <f t="shared" si="19"/>
        <v>0</v>
      </c>
    </row>
    <row r="51" spans="2:42" ht="15" hidden="1" outlineLevel="1" thickBot="1" x14ac:dyDescent="0.35">
      <c r="B51" s="71"/>
      <c r="C51" s="18"/>
      <c r="D51" s="70"/>
      <c r="E51" s="70"/>
      <c r="F51" s="70"/>
      <c r="H51" s="22" t="e">
        <f t="shared" si="11"/>
        <v>#DIV/0!</v>
      </c>
      <c r="I51" s="22" t="e">
        <f t="shared" si="12"/>
        <v>#N/A</v>
      </c>
      <c r="J51" s="20"/>
      <c r="K51" s="65" t="str">
        <f t="shared" si="13"/>
        <v/>
      </c>
      <c r="L51" s="66" t="str">
        <f t="shared" si="14"/>
        <v/>
      </c>
      <c r="M51" s="67">
        <f t="shared" si="15"/>
        <v>0</v>
      </c>
      <c r="O51" s="61"/>
      <c r="P51" s="62"/>
      <c r="Q51" s="62"/>
      <c r="R51" s="62"/>
      <c r="S51" s="62"/>
      <c r="T51" s="62"/>
      <c r="U51" s="62"/>
      <c r="V51" s="63"/>
      <c r="W51" s="31"/>
      <c r="X51" s="11" t="e">
        <f t="shared" si="16"/>
        <v>#DIV/0!</v>
      </c>
      <c r="Y51" s="21" t="e">
        <f>VLOOKUP(W51,Masterdata!$E:$F,2,0)</f>
        <v>#N/A</v>
      </c>
      <c r="Z51" s="13">
        <f t="shared" si="17"/>
        <v>0</v>
      </c>
      <c r="AA51">
        <f>IFERROR(VLOOKUP(O51,Masterdata!$B:$C,2,0),0)</f>
        <v>0</v>
      </c>
      <c r="AB51">
        <f>IFERROR(VLOOKUP(P51,Masterdata!$B:$C,2,0),0)</f>
        <v>0</v>
      </c>
      <c r="AC51">
        <f>IFERROR(VLOOKUP(Q51,Masterdata!$B:$C,2,0),0)</f>
        <v>0</v>
      </c>
      <c r="AD51">
        <f>IFERROR(VLOOKUP(R51,Masterdata!$B:$C,2,0),0)</f>
        <v>0</v>
      </c>
      <c r="AE51">
        <f>IFERROR(VLOOKUP(S51,Masterdata!$B:$C,2,0),0)</f>
        <v>0</v>
      </c>
      <c r="AF51">
        <f>IFERROR(VLOOKUP(T51,Masterdata!$B:$C,2,0),0)</f>
        <v>0</v>
      </c>
      <c r="AG51">
        <f>IFERROR(VLOOKUP(U51,Masterdata!$B:$C,2,0),0)</f>
        <v>0</v>
      </c>
      <c r="AH51">
        <f>IFERROR(VLOOKUP(V51,Masterdata!$B:$C,2,0),0)</f>
        <v>0</v>
      </c>
      <c r="AI51" s="64"/>
      <c r="AJ51" s="43"/>
      <c r="AK51" s="44"/>
      <c r="AL51" s="48">
        <f t="shared" si="18"/>
        <v>0</v>
      </c>
      <c r="AN51" s="43"/>
      <c r="AO51" s="44"/>
      <c r="AP51" s="48">
        <f t="shared" si="19"/>
        <v>0</v>
      </c>
    </row>
    <row r="52" spans="2:42" hidden="1" x14ac:dyDescent="0.3">
      <c r="AI52" s="64"/>
      <c r="AJ52" s="43"/>
      <c r="AK52" s="44"/>
      <c r="AL52" s="48">
        <f t="shared" ref="AL52:AL57" si="29">AK52-AJ52</f>
        <v>0</v>
      </c>
      <c r="AN52" s="43"/>
      <c r="AO52" s="44"/>
      <c r="AP52" s="48">
        <f t="shared" ref="AP52:AP57" si="30">AO52-AN52</f>
        <v>0</v>
      </c>
    </row>
    <row r="53" spans="2:42" hidden="1" x14ac:dyDescent="0.3">
      <c r="AI53" s="64"/>
      <c r="AJ53" s="43"/>
      <c r="AK53" s="44"/>
      <c r="AL53" s="48">
        <f t="shared" si="29"/>
        <v>0</v>
      </c>
      <c r="AN53" s="43"/>
      <c r="AO53" s="44"/>
      <c r="AP53" s="48">
        <f t="shared" si="30"/>
        <v>0</v>
      </c>
    </row>
    <row r="54" spans="2:42" hidden="1" x14ac:dyDescent="0.3">
      <c r="AI54" s="64"/>
      <c r="AJ54" s="43"/>
      <c r="AK54" s="44"/>
      <c r="AL54" s="48">
        <f t="shared" si="29"/>
        <v>0</v>
      </c>
      <c r="AN54" s="43"/>
      <c r="AO54" s="44"/>
      <c r="AP54" s="48">
        <f t="shared" si="30"/>
        <v>0</v>
      </c>
    </row>
    <row r="55" spans="2:42" hidden="1" x14ac:dyDescent="0.3">
      <c r="AI55" s="64"/>
      <c r="AJ55" s="43"/>
      <c r="AK55" s="44"/>
      <c r="AL55" s="48">
        <f t="shared" si="29"/>
        <v>0</v>
      </c>
      <c r="AN55" s="43"/>
      <c r="AO55" s="44"/>
      <c r="AP55" s="48">
        <f t="shared" si="30"/>
        <v>0</v>
      </c>
    </row>
    <row r="56" spans="2:42" x14ac:dyDescent="0.3">
      <c r="AI56" s="64"/>
      <c r="AJ56" s="43"/>
      <c r="AK56" s="44"/>
      <c r="AL56" s="48">
        <f t="shared" si="29"/>
        <v>0</v>
      </c>
      <c r="AN56" s="43"/>
      <c r="AO56" s="44"/>
      <c r="AP56" s="48">
        <f t="shared" si="30"/>
        <v>0</v>
      </c>
    </row>
    <row r="57" spans="2:42" x14ac:dyDescent="0.3">
      <c r="AI57" s="64"/>
      <c r="AJ57" s="43"/>
      <c r="AK57" s="44"/>
      <c r="AL57" s="48">
        <f t="shared" si="29"/>
        <v>0</v>
      </c>
      <c r="AN57" s="43"/>
      <c r="AO57" s="44"/>
      <c r="AP57" s="48">
        <f t="shared" si="30"/>
        <v>0</v>
      </c>
    </row>
  </sheetData>
  <autoFilter ref="B10:AP27" xr:uid="{401D79C8-F910-4C3C-B82B-600F3FEF24E2}">
    <sortState xmlns:xlrd2="http://schemas.microsoft.com/office/spreadsheetml/2017/richdata2" ref="B11:AP27">
      <sortCondition ref="M10:M27"/>
    </sortState>
  </autoFilter>
  <sortState xmlns:xlrd2="http://schemas.microsoft.com/office/spreadsheetml/2017/richdata2" ref="B11:AP21">
    <sortCondition ref="M11:M21"/>
  </sortState>
  <mergeCells count="6">
    <mergeCell ref="AA9:AH9"/>
    <mergeCell ref="D9:F9"/>
    <mergeCell ref="Y8:Y9"/>
    <mergeCell ref="K7:M7"/>
    <mergeCell ref="X8:X9"/>
    <mergeCell ref="O7:V7"/>
  </mergeCells>
  <phoneticPr fontId="3" type="noConversion"/>
  <pageMargins left="0.31496062992125984" right="0.11811023622047245" top="0.74803149606299213" bottom="0.35433070866141736" header="0.31496062992125984" footer="0.31496062992125984"/>
  <pageSetup scale="74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7F4BE7F-FF6C-4AA4-B176-32FFCE7B8DCC}">
          <x14:formula1>
            <xm:f>Masterdata!$B$3:$B$24</xm:f>
          </x14:formula1>
          <xm:sqref>O11:V51</xm:sqref>
        </x14:dataValidation>
        <x14:dataValidation type="list" allowBlank="1" showInputMessage="1" showErrorMessage="1" xr:uid="{19C7E41E-AC8A-4085-A991-1E96DFB1DD19}">
          <x14:formula1>
            <xm:f>Masterdata!$E$3:$E$23</xm:f>
          </x14:formula1>
          <xm:sqref>W11:W51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61E62-A2D0-47E5-B5FB-3F67C6111FAD}">
  <dimension ref="B1:R24"/>
  <sheetViews>
    <sheetView workbookViewId="0">
      <selection activeCell="D5" sqref="D5:D12"/>
    </sheetView>
  </sheetViews>
  <sheetFormatPr defaultRowHeight="14.4" x14ac:dyDescent="0.3"/>
  <sheetData>
    <row r="1" spans="2:18" x14ac:dyDescent="0.3">
      <c r="D1" s="14"/>
      <c r="H1" t="s">
        <v>78</v>
      </c>
      <c r="M1" t="s">
        <v>75</v>
      </c>
    </row>
    <row r="2" spans="2:18" ht="24" x14ac:dyDescent="0.3">
      <c r="B2" s="15" t="s">
        <v>12</v>
      </c>
      <c r="C2" s="15" t="s">
        <v>72</v>
      </c>
      <c r="D2" s="14"/>
      <c r="E2" s="15" t="s">
        <v>71</v>
      </c>
      <c r="F2" s="15" t="s">
        <v>70</v>
      </c>
      <c r="H2" s="15" t="s">
        <v>48</v>
      </c>
      <c r="I2" s="15" t="s">
        <v>33</v>
      </c>
      <c r="J2" s="15" t="s">
        <v>34</v>
      </c>
      <c r="M2" s="37" t="s">
        <v>76</v>
      </c>
      <c r="R2" s="37" t="s">
        <v>77</v>
      </c>
    </row>
    <row r="3" spans="2:18" x14ac:dyDescent="0.3">
      <c r="B3" s="14" t="s">
        <v>15</v>
      </c>
      <c r="C3" s="17">
        <v>0.73</v>
      </c>
      <c r="D3" s="14"/>
      <c r="E3" s="14" t="s">
        <v>49</v>
      </c>
      <c r="F3" s="17">
        <v>1.23</v>
      </c>
      <c r="H3" s="16">
        <v>10</v>
      </c>
      <c r="I3">
        <v>0.79800000000000004</v>
      </c>
      <c r="J3">
        <v>0.71399999999999997</v>
      </c>
    </row>
    <row r="4" spans="2:18" x14ac:dyDescent="0.3">
      <c r="B4" s="14" t="s">
        <v>16</v>
      </c>
      <c r="C4" s="17">
        <v>0.75</v>
      </c>
      <c r="D4" s="14"/>
      <c r="E4" s="14" t="s">
        <v>50</v>
      </c>
      <c r="F4" s="17">
        <v>1.25</v>
      </c>
      <c r="H4" s="16">
        <v>11</v>
      </c>
      <c r="I4">
        <v>0.82199999999999995</v>
      </c>
      <c r="J4">
        <v>0.73599999999999999</v>
      </c>
    </row>
    <row r="5" spans="2:18" x14ac:dyDescent="0.3">
      <c r="B5" s="14" t="s">
        <v>13</v>
      </c>
      <c r="C5" s="17">
        <v>0.77</v>
      </c>
      <c r="D5" s="14"/>
      <c r="E5" s="14" t="s">
        <v>11</v>
      </c>
      <c r="F5" s="17">
        <v>1.1200000000000001</v>
      </c>
      <c r="H5" s="16">
        <v>12</v>
      </c>
      <c r="I5">
        <v>0.84599999999999997</v>
      </c>
      <c r="J5">
        <v>0.75800000000000001</v>
      </c>
    </row>
    <row r="6" spans="2:18" x14ac:dyDescent="0.3">
      <c r="B6" s="14" t="s">
        <v>14</v>
      </c>
      <c r="C6" s="17">
        <v>0.79</v>
      </c>
      <c r="D6" s="14"/>
      <c r="E6" s="14" t="s">
        <v>51</v>
      </c>
      <c r="F6" s="17">
        <v>1.1625000000000001</v>
      </c>
      <c r="H6" s="16">
        <v>13</v>
      </c>
      <c r="I6">
        <v>0.86899999999999999</v>
      </c>
      <c r="J6">
        <v>0.77800000000000002</v>
      </c>
    </row>
    <row r="7" spans="2:18" x14ac:dyDescent="0.3">
      <c r="B7" s="14" t="s">
        <v>8</v>
      </c>
      <c r="C7" s="17">
        <v>0.81</v>
      </c>
      <c r="D7" s="14"/>
      <c r="E7" s="14" t="s">
        <v>52</v>
      </c>
      <c r="F7" s="17">
        <v>1.0925</v>
      </c>
      <c r="H7" s="16">
        <v>14</v>
      </c>
      <c r="I7">
        <v>0.89200000000000002</v>
      </c>
      <c r="J7">
        <v>0.79800000000000004</v>
      </c>
    </row>
    <row r="8" spans="2:18" x14ac:dyDescent="0.3">
      <c r="B8" s="14" t="s">
        <v>17</v>
      </c>
      <c r="C8" s="17">
        <v>0.83</v>
      </c>
      <c r="D8" s="14"/>
      <c r="E8" s="14" t="s">
        <v>53</v>
      </c>
      <c r="F8" s="17">
        <v>1.1425000000000001</v>
      </c>
      <c r="H8" s="16">
        <v>15</v>
      </c>
      <c r="I8">
        <v>0.91200000000000003</v>
      </c>
      <c r="J8">
        <v>0.81599999999999995</v>
      </c>
    </row>
    <row r="9" spans="2:18" x14ac:dyDescent="0.3">
      <c r="B9" s="14" t="s">
        <v>18</v>
      </c>
      <c r="C9" s="17">
        <v>0.85</v>
      </c>
      <c r="D9" s="14"/>
      <c r="E9" s="14" t="s">
        <v>32</v>
      </c>
      <c r="F9" s="17">
        <v>1.0825</v>
      </c>
      <c r="H9" s="16">
        <v>16</v>
      </c>
      <c r="I9">
        <v>0.93200000000000005</v>
      </c>
      <c r="J9">
        <v>0.83399999999999996</v>
      </c>
    </row>
    <row r="10" spans="2:18" x14ac:dyDescent="0.3">
      <c r="B10" s="14" t="s">
        <v>19</v>
      </c>
      <c r="C10" s="17">
        <v>0.86099999999999999</v>
      </c>
      <c r="D10" s="14"/>
      <c r="E10" s="14" t="s">
        <v>54</v>
      </c>
      <c r="F10" s="17">
        <v>0.94</v>
      </c>
      <c r="H10" s="16">
        <v>17</v>
      </c>
      <c r="I10">
        <v>0.94799999999999995</v>
      </c>
      <c r="J10">
        <v>0.84850000000000003</v>
      </c>
    </row>
    <row r="11" spans="2:18" x14ac:dyDescent="0.3">
      <c r="B11" s="14" t="s">
        <v>20</v>
      </c>
      <c r="C11" s="17">
        <v>0.871</v>
      </c>
      <c r="D11" s="14"/>
      <c r="E11" s="14" t="s">
        <v>55</v>
      </c>
      <c r="F11" s="17">
        <v>1.0349999999999999</v>
      </c>
      <c r="H11" s="16">
        <v>18</v>
      </c>
      <c r="I11">
        <v>0.96399999999999997</v>
      </c>
      <c r="J11">
        <v>0.86299999999999999</v>
      </c>
    </row>
    <row r="12" spans="2:18" x14ac:dyDescent="0.3">
      <c r="B12" s="14" t="s">
        <v>84</v>
      </c>
      <c r="C12" s="17">
        <v>0.9</v>
      </c>
      <c r="D12" s="14"/>
      <c r="E12" s="14" t="s">
        <v>31</v>
      </c>
      <c r="F12" s="17">
        <v>1</v>
      </c>
      <c r="H12" s="16" t="s">
        <v>35</v>
      </c>
      <c r="I12">
        <v>0.98699999999999999</v>
      </c>
      <c r="J12">
        <v>0.88300000000000001</v>
      </c>
    </row>
    <row r="13" spans="2:18" x14ac:dyDescent="0.3">
      <c r="B13" s="14" t="s">
        <v>21</v>
      </c>
      <c r="C13" s="17">
        <v>0.8</v>
      </c>
      <c r="D13" s="14"/>
      <c r="E13" s="14" t="s">
        <v>30</v>
      </c>
      <c r="F13" s="17">
        <v>1</v>
      </c>
      <c r="H13" s="16" t="s">
        <v>36</v>
      </c>
      <c r="I13">
        <v>1</v>
      </c>
      <c r="J13">
        <v>0.89500000000000002</v>
      </c>
    </row>
    <row r="14" spans="2:18" x14ac:dyDescent="0.3">
      <c r="B14" s="14" t="s">
        <v>22</v>
      </c>
      <c r="C14" s="17">
        <v>0.82</v>
      </c>
      <c r="D14" s="14"/>
      <c r="E14" s="14" t="s">
        <v>56</v>
      </c>
      <c r="F14" s="17">
        <v>0.98329999999999995</v>
      </c>
      <c r="H14" s="16" t="s">
        <v>37</v>
      </c>
      <c r="I14">
        <v>1</v>
      </c>
      <c r="J14">
        <v>0.89500000000000002</v>
      </c>
    </row>
    <row r="15" spans="2:18" x14ac:dyDescent="0.3">
      <c r="B15" s="14" t="s">
        <v>23</v>
      </c>
      <c r="C15" s="17">
        <v>0.84</v>
      </c>
      <c r="D15" s="14"/>
      <c r="E15" s="14" t="s">
        <v>57</v>
      </c>
      <c r="F15" s="17">
        <v>1.08</v>
      </c>
      <c r="H15" s="16" t="s">
        <v>38</v>
      </c>
      <c r="I15">
        <v>0.99</v>
      </c>
      <c r="J15">
        <v>0.88600000000000001</v>
      </c>
    </row>
    <row r="16" spans="2:18" x14ac:dyDescent="0.3">
      <c r="B16" s="14" t="s">
        <v>24</v>
      </c>
      <c r="C16" s="17">
        <v>0.86399999999999999</v>
      </c>
      <c r="D16" s="14"/>
      <c r="E16" s="14" t="s">
        <v>58</v>
      </c>
      <c r="F16" s="17">
        <v>1.039833</v>
      </c>
      <c r="H16" s="16" t="s">
        <v>39</v>
      </c>
      <c r="I16">
        <v>0.97</v>
      </c>
      <c r="J16">
        <v>0.86799999999999999</v>
      </c>
    </row>
    <row r="17" spans="2:10" x14ac:dyDescent="0.3">
      <c r="B17" s="14" t="s">
        <v>9</v>
      </c>
      <c r="C17" s="17">
        <v>0.89100000000000001</v>
      </c>
      <c r="D17" s="14"/>
      <c r="E17" s="14" t="s">
        <v>59</v>
      </c>
      <c r="F17" s="17">
        <v>0.98250000000000004</v>
      </c>
      <c r="H17" s="16" t="s">
        <v>40</v>
      </c>
      <c r="I17">
        <v>0.94</v>
      </c>
      <c r="J17">
        <v>0.84199999999999997</v>
      </c>
    </row>
    <row r="18" spans="2:10" x14ac:dyDescent="0.3">
      <c r="B18" s="14" t="s">
        <v>25</v>
      </c>
      <c r="C18" s="17">
        <v>0.91800000000000004</v>
      </c>
      <c r="D18" s="14"/>
      <c r="E18" s="14" t="s">
        <v>60</v>
      </c>
      <c r="F18" s="17">
        <v>1.04</v>
      </c>
      <c r="H18" s="16" t="s">
        <v>41</v>
      </c>
      <c r="I18">
        <v>0.91400000000000003</v>
      </c>
      <c r="J18">
        <v>0.81799999999999995</v>
      </c>
    </row>
    <row r="19" spans="2:10" x14ac:dyDescent="0.3">
      <c r="B19" s="14" t="s">
        <v>7</v>
      </c>
      <c r="C19" s="17">
        <v>0.94499999999999995</v>
      </c>
      <c r="D19" s="14"/>
      <c r="E19" s="14" t="s">
        <v>28</v>
      </c>
      <c r="F19" s="17">
        <v>1.01776</v>
      </c>
      <c r="H19" s="16" t="s">
        <v>42</v>
      </c>
      <c r="I19">
        <v>0.88400000000000001</v>
      </c>
      <c r="J19">
        <v>0.79200000000000004</v>
      </c>
    </row>
    <row r="20" spans="2:10" x14ac:dyDescent="0.3">
      <c r="B20" s="14" t="s">
        <v>26</v>
      </c>
      <c r="C20" s="17">
        <v>0.95699999999999996</v>
      </c>
      <c r="D20" s="14"/>
      <c r="E20" s="14" t="s">
        <v>61</v>
      </c>
      <c r="F20" s="17">
        <v>0.94</v>
      </c>
      <c r="H20" s="16" t="s">
        <v>43</v>
      </c>
      <c r="I20">
        <v>0.85199999999999998</v>
      </c>
      <c r="J20">
        <v>0.76300000000000001</v>
      </c>
    </row>
    <row r="21" spans="2:10" x14ac:dyDescent="0.3">
      <c r="B21" s="14" t="s">
        <v>27</v>
      </c>
      <c r="C21" s="17">
        <v>0.96799999999999997</v>
      </c>
      <c r="E21" s="13" t="s">
        <v>29</v>
      </c>
      <c r="F21" s="17">
        <v>0.92500000000000004</v>
      </c>
      <c r="H21" s="16" t="s">
        <v>44</v>
      </c>
      <c r="I21">
        <v>0.81799999999999995</v>
      </c>
      <c r="J21">
        <v>0.73199999999999998</v>
      </c>
    </row>
    <row r="22" spans="2:10" x14ac:dyDescent="0.3">
      <c r="B22" s="14" t="s">
        <v>85</v>
      </c>
      <c r="C22" s="17">
        <v>1</v>
      </c>
      <c r="E22" s="13" t="s">
        <v>62</v>
      </c>
      <c r="F22" s="17">
        <v>0.85</v>
      </c>
      <c r="H22" s="16" t="s">
        <v>45</v>
      </c>
      <c r="I22">
        <v>0.78300000000000003</v>
      </c>
      <c r="J22">
        <v>0.70099999999999996</v>
      </c>
    </row>
    <row r="23" spans="2:10" x14ac:dyDescent="0.3">
      <c r="E23" s="13" t="s">
        <v>63</v>
      </c>
      <c r="F23" s="17">
        <v>0.82</v>
      </c>
      <c r="H23" s="16" t="s">
        <v>46</v>
      </c>
      <c r="I23">
        <v>0.748</v>
      </c>
      <c r="J23">
        <v>0.66900000000000004</v>
      </c>
    </row>
    <row r="24" spans="2:10" x14ac:dyDescent="0.3">
      <c r="H24" s="16" t="s">
        <v>47</v>
      </c>
      <c r="I24">
        <v>0.71299999999999997</v>
      </c>
      <c r="J24">
        <v>0.63700000000000012</v>
      </c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Rekensheet</vt:lpstr>
      <vt:lpstr>Masterdata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Jan Mol</dc:creator>
  <cp:lastModifiedBy>John van de Coevering</cp:lastModifiedBy>
  <cp:lastPrinted>2021-01-18T21:10:25Z</cp:lastPrinted>
  <dcterms:created xsi:type="dcterms:W3CDTF">2020-10-26T13:41:12Z</dcterms:created>
  <dcterms:modified xsi:type="dcterms:W3CDTF">2023-04-30T19:48:42Z</dcterms:modified>
</cp:coreProperties>
</file>